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12.xml" ContentType="application/vnd.openxmlformats-officedocument.spreadsheetml.comments+xml"/>
  <Override PartName="/xl/drawings/drawing6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omments14.xml" ContentType="application/vnd.openxmlformats-officedocument.spreadsheetml.comments+xml"/>
  <Override PartName="/xl/drawings/drawing7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omments16.xml" ContentType="application/vnd.openxmlformats-officedocument.spreadsheetml.comments+xml"/>
  <Override PartName="/xl/drawings/drawing8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8.xml" ContentType="application/vnd.openxmlformats-officedocument.spreadsheetml.comments+xml"/>
  <Override PartName="/xl/drawings/drawing9.xml" ContentType="application/vnd.openxmlformats-officedocument.drawing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omments20.xml" ContentType="application/vnd.openxmlformats-officedocument.spreadsheetml.comments+xml"/>
  <Override PartName="/xl/drawings/drawing10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2.xml" ContentType="application/vnd.openxmlformats-officedocument.spreadsheetml.comments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workbookProtection workbookPassword="9B44" lockStructure="1"/>
  <bookViews>
    <workbookView xWindow="240" yWindow="120" windowWidth="14940" windowHeight="9225" firstSheet="1" activeTab="1"/>
  </bookViews>
  <sheets>
    <sheet name="Welcome-Lists" sheetId="2" state="hidden" r:id="rId2"/>
    <sheet name="Welcome" sheetId="4" r:id="rId3"/>
    <sheet name="Northeast-Lists" sheetId="5" state="hidden" r:id="rId4"/>
    <sheet name="Northeast" sheetId="7" r:id="rId5"/>
    <sheet name="Mid-Atlantic-Lists" sheetId="8" state="hidden" r:id="rId6"/>
    <sheet name="Mid-Atlantic" sheetId="10" r:id="rId7"/>
    <sheet name="Southeast-Lists" sheetId="11" state="hidden" r:id="rId8"/>
    <sheet name="Southeast" sheetId="13" r:id="rId9"/>
    <sheet name="Great Lakes-Lists" sheetId="14" state="hidden" r:id="rId10"/>
    <sheet name="Great Lakes" sheetId="16" r:id="rId11"/>
    <sheet name="Central-Lists" sheetId="17" state="hidden" r:id="rId12"/>
    <sheet name="Central" sheetId="19" r:id="rId13"/>
    <sheet name="Southwest-Lists" sheetId="20" state="hidden" r:id="rId14"/>
    <sheet name="Southwest" sheetId="22" r:id="rId15"/>
    <sheet name="West-Lists" sheetId="23" state="hidden" r:id="rId16"/>
    <sheet name="West" sheetId="25" r:id="rId17"/>
    <sheet name="Canada-Lists" sheetId="26" state="hidden" r:id="rId18"/>
    <sheet name="Canada" sheetId="28" r:id="rId19"/>
    <sheet name="LATAM-Lists" sheetId="29" state="hidden" r:id="rId20"/>
    <sheet name="LATAM" sheetId="31" r:id="rId21"/>
    <sheet name="cross-worksheet-checks-Lists" sheetId="32" state="hidden" r:id="rId22"/>
    <sheet name="cross-worksheet-checks" sheetId="34" state="hidden" r:id="rId23"/>
    <sheet name="Operational" sheetId="35" state="hidden" r:id="rId24"/>
    <sheet name="DatasetProperties" sheetId="36" state="hidden" r:id="rId25"/>
    <sheet name="Data Checks-Lists" sheetId="37" state="hidden" r:id="rId26"/>
    <sheet name="Data Checks" sheetId="39" r:id="rId27"/>
  </sheets>
  <definedNames/>
  <calcPr fullCalcOnLoad="1"/>
</workbook>
</file>

<file path=xl/comments1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June 2025 And Ending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June 2024 And Ending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2.xml><?xml version="1.0" encoding="utf-8"?>
<comments xmlns="http://schemas.openxmlformats.org/spreadsheetml/2006/main">
  <authors>
    <author>suraj</author>
  </authors>
  <commentList>
    <comment ref="I37" authorId="0">
      <text>
        <r>
          <rPr>
            <b/>
            <sz val="10"/>
            <color rgb="FF000000"/>
            <rFont val="Calibri"/>
            <family val="2"/>
          </rPr>
          <t>Last Month: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8" authorId="0">
      <text>
        <r>
          <rPr>
            <b/>
            <sz val="10"/>
            <color rgb="FF000000"/>
            <rFont val="Calibri"/>
            <family val="2"/>
          </rPr>
          <t>A Year Ago: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Past 12 Months: Sales Beginning June 2025 And Ending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Prior 12 Months: Sales Beginning June 2024 And Ending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Credit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Accounts Receivable as of The Last Day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Month's Inventory Balance: End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Year's Inventory Balance: End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4.xml><?xml version="1.0" encoding="utf-8"?>
<comments xmlns="http://schemas.openxmlformats.org/spreadsheetml/2006/main">
  <authors>
    <author>suraj</author>
  </authors>
  <commentList>
    <comment ref="I36" authorId="0">
      <text>
        <r>
          <rPr>
            <b/>
            <sz val="10"/>
            <color rgb="FF000000"/>
            <rFont val="Calibri"/>
            <family val="2"/>
          </rPr>
          <t>Last Month: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7" authorId="0">
      <text>
        <r>
          <rPr>
            <b/>
            <sz val="10"/>
            <color rgb="FF000000"/>
            <rFont val="Calibri"/>
            <family val="2"/>
          </rPr>
          <t>A Year Ago: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6" authorId="0">
      <text>
        <r>
          <rPr>
            <b/>
            <sz val="10"/>
            <color rgb="FF000000"/>
            <rFont val="Calibri"/>
            <family val="2"/>
          </rPr>
          <t>Past 12 Months: Sales Beginning June 2025 And Ending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Prior 12 Months: Sales Beginning June 2024 And Ending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3" authorId="0">
      <text>
        <r>
          <rPr>
            <b/>
            <sz val="10"/>
            <color rgb="FF000000"/>
            <rFont val="Calibri"/>
            <family val="2"/>
          </rPr>
          <t>Credit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Accounts Receivable as of The Last Day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5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4" authorId="0">
      <text>
        <r>
          <rPr>
            <b/>
            <sz val="10"/>
            <color rgb="FF000000"/>
            <rFont val="Calibri"/>
            <family val="2"/>
          </rPr>
          <t>Last Month's Inventory Balance: End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Year's Inventory Balance: End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6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June 2025 And Ending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June 2024 And Ending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8.xml><?xml version="1.0" encoding="utf-8"?>
<comments xmlns="http://schemas.openxmlformats.org/spreadsheetml/2006/main">
  <authors>
    <author>suraj</author>
  </authors>
  <commentList>
    <comment ref="I47" authorId="0">
      <text>
        <r>
          <rPr>
            <b/>
            <sz val="10"/>
            <color rgb="FF000000"/>
            <rFont val="Calibri"/>
            <family val="2"/>
          </rPr>
          <t>Last Month: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8" authorId="0">
      <text>
        <r>
          <rPr>
            <b/>
            <sz val="10"/>
            <color rgb="FF000000"/>
            <rFont val="Calibri"/>
            <family val="2"/>
          </rPr>
          <t>A Year Ago: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7" authorId="0">
      <text>
        <r>
          <rPr>
            <b/>
            <sz val="10"/>
            <color rgb="FF000000"/>
            <rFont val="Calibri"/>
            <family val="2"/>
          </rPr>
          <t>Past 12 Months: Sales Beginning June 2025 And Ending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8" authorId="0">
      <text>
        <r>
          <rPr>
            <b/>
            <sz val="10"/>
            <color rgb="FF000000"/>
            <rFont val="Calibri"/>
            <family val="2"/>
          </rPr>
          <t>Prior 12 Months: Sales Beginning June 2024 And Ending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4" authorId="0">
      <text>
        <r>
          <rPr>
            <b/>
            <sz val="10"/>
            <color rgb="FF000000"/>
            <rFont val="Calibri"/>
            <family val="2"/>
          </rPr>
          <t>Credit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5" authorId="0">
      <text>
        <r>
          <rPr>
            <b/>
            <sz val="10"/>
            <color rgb="FF000000"/>
            <rFont val="Calibri"/>
            <family val="2"/>
          </rPr>
          <t>Accounts Receivable as of The Last Day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5" authorId="0">
      <text>
        <r>
          <rPr>
            <b/>
            <sz val="10"/>
            <color rgb="FF000000"/>
            <rFont val="Calibri"/>
            <family val="2"/>
          </rPr>
          <t>Last Month's Inventory Balance: End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6" authorId="0">
      <text>
        <r>
          <rPr>
            <b/>
            <sz val="10"/>
            <color rgb="FF000000"/>
            <rFont val="Calibri"/>
            <family val="2"/>
          </rPr>
          <t>Last Year's Inventory Balance: End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June 2025 And Ending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June 2024 And Ending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2.xml><?xml version="1.0" encoding="utf-8"?>
<comments xmlns="http://schemas.openxmlformats.org/spreadsheetml/2006/main">
  <authors>
    <author>suraj</author>
  </authors>
  <commentList>
    <comment ref="I8" authorId="0">
      <text>
        <r>
          <rPr>
            <b/>
            <sz val="10"/>
            <color rgb="FF000000"/>
            <rFont val="Calibri"/>
            <family val="2"/>
          </rPr>
          <t>Is there data for at least one Region?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9" authorId="0">
      <text>
        <r>
          <rPr>
            <b/>
            <sz val="10"/>
            <color rgb="FF000000"/>
            <rFont val="Calibri"/>
            <family val="2"/>
          </rPr>
          <t>Number of Employees: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0" authorId="0">
      <text>
        <r>
          <rPr>
            <b/>
            <sz val="10"/>
            <color rgb="FF000000"/>
            <rFont val="Calibri"/>
            <family val="2"/>
          </rPr>
          <t>Last Month's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1" authorId="0">
      <text>
        <r>
          <rPr>
            <b/>
            <sz val="10"/>
            <color rgb="FF000000"/>
            <rFont val="Calibri"/>
            <family val="2"/>
          </rPr>
          <t>Last Year's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</commentList>
</comments>
</file>

<file path=xl/comments4.xml><?xml version="1.0" encoding="utf-8"?>
<comments xmlns="http://schemas.openxmlformats.org/spreadsheetml/2006/main">
  <authors>
    <author>suraj</author>
  </authors>
  <commentList>
    <comment ref="I34" authorId="0">
      <text>
        <r>
          <rPr>
            <b/>
            <sz val="10"/>
            <color rgb="FF000000"/>
            <rFont val="Calibri"/>
            <family val="2"/>
          </rPr>
          <t>Last Month: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5" authorId="0">
      <text>
        <r>
          <rPr>
            <b/>
            <sz val="10"/>
            <color rgb="FF000000"/>
            <rFont val="Calibri"/>
            <family val="2"/>
          </rPr>
          <t>A Year Ago: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Past 12 Months: Sales Beginning June 2025 And Ending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5" authorId="0">
      <text>
        <r>
          <rPr>
            <b/>
            <sz val="10"/>
            <color rgb="FF000000"/>
            <rFont val="Calibri"/>
            <family val="2"/>
          </rPr>
          <t>Prior 12 Months: Sales Beginning June 2024 And Ending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Credit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2" authorId="0">
      <text>
        <r>
          <rPr>
            <b/>
            <sz val="10"/>
            <color rgb="FF000000"/>
            <rFont val="Calibri"/>
            <family val="2"/>
          </rPr>
          <t>Accounts Receivable as of The Last Day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3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Month's Inventory Balance: End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3" authorId="0">
      <text>
        <r>
          <rPr>
            <b/>
            <sz val="10"/>
            <color rgb="FF000000"/>
            <rFont val="Calibri"/>
            <family val="2"/>
          </rPr>
          <t>Last Year's Inventory Balance: End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6.xml><?xml version="1.0" encoding="utf-8"?>
<comments xmlns="http://schemas.openxmlformats.org/spreadsheetml/2006/main">
  <authors>
    <author>suraj</author>
  </authors>
  <commentList>
    <comment ref="I33" authorId="0">
      <text>
        <r>
          <rPr>
            <b/>
            <sz val="10"/>
            <color rgb="FF000000"/>
            <rFont val="Calibri"/>
            <family val="2"/>
          </rPr>
          <t>Last Month: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4" authorId="0">
      <text>
        <r>
          <rPr>
            <b/>
            <sz val="10"/>
            <color rgb="FF000000"/>
            <rFont val="Calibri"/>
            <family val="2"/>
          </rPr>
          <t>A Year Ago: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3" authorId="0">
      <text>
        <r>
          <rPr>
            <b/>
            <sz val="10"/>
            <color rgb="FF000000"/>
            <rFont val="Calibri"/>
            <family val="2"/>
          </rPr>
          <t>Past 12 Months: Sales Beginning June 2025 And Ending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Prior 12 Months: Sales Beginning June 2024 And Ending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0" authorId="0">
      <text>
        <r>
          <rPr>
            <b/>
            <sz val="10"/>
            <color rgb="FF000000"/>
            <rFont val="Calibri"/>
            <family val="2"/>
          </rPr>
          <t>Credit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Accounts Receivable as of The Last Day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2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1" authorId="0">
      <text>
        <r>
          <rPr>
            <b/>
            <sz val="10"/>
            <color rgb="FF000000"/>
            <rFont val="Calibri"/>
            <family val="2"/>
          </rPr>
          <t>Last Month's Inventory Balance: End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Year's Inventory Balance: End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8.xml><?xml version="1.0" encoding="utf-8"?>
<comments xmlns="http://schemas.openxmlformats.org/spreadsheetml/2006/main">
  <authors>
    <author>suraj</author>
  </authors>
  <commentList>
    <comment ref="I38" authorId="0">
      <text>
        <r>
          <rPr>
            <b/>
            <sz val="10"/>
            <color rgb="FF000000"/>
            <rFont val="Calibri"/>
            <family val="2"/>
          </rPr>
          <t>Last Month: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9" authorId="0">
      <text>
        <r>
          <rPr>
            <b/>
            <sz val="10"/>
            <color rgb="FF000000"/>
            <rFont val="Calibri"/>
            <family val="2"/>
          </rPr>
          <t>A Year Ago: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Past 12 Months: Sales Beginning June 2025 And Ending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9" authorId="0">
      <text>
        <r>
          <rPr>
            <b/>
            <sz val="10"/>
            <color rgb="FF000000"/>
            <rFont val="Calibri"/>
            <family val="2"/>
          </rPr>
          <t>Prior 12 Months: Sales Beginning June 2024 And Ending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Credit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6" authorId="0">
      <text>
        <r>
          <rPr>
            <b/>
            <sz val="10"/>
            <color rgb="FF000000"/>
            <rFont val="Calibri"/>
            <family val="2"/>
          </rPr>
          <t>Accounts Receivable as of The Last Day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7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Month's Inventory Balance: End of May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7" authorId="0">
      <text>
        <r>
          <rPr>
            <b/>
            <sz val="10"/>
            <color rgb="FF000000"/>
            <rFont val="Calibri"/>
            <family val="2"/>
          </rPr>
          <t>Last Year's Inventory Balance: End of May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sharedStrings.xml><?xml version="1.0" encoding="utf-8"?>
<sst xmlns="http://schemas.openxmlformats.org/spreadsheetml/2006/main" count="1171" uniqueCount="173">
  <si>
    <t>May-2026</t>
  </si>
  <si>
    <t>Regions Map</t>
  </si>
  <si>
    <t>For all other questions, e-mail or call Brian Loftus at HARDI: bloftus@hardinet.org or 614.345.9139</t>
  </si>
  <si>
    <t>For technical support, e-mail CoMetrics at support@cometrics.com</t>
  </si>
  <si>
    <t>Questions?</t>
  </si>
  <si>
    <t>Use the 'Data Checks' tab to confirm entries before submitting.</t>
  </si>
  <si>
    <t>If you do not do business in a given region, please leave blank.</t>
  </si>
  <si>
    <t>Fill out your company's sales information for all regions you do business in.</t>
  </si>
  <si>
    <t>Each tab in this survey template is for a separate region.</t>
  </si>
  <si>
    <t>Directions</t>
  </si>
  <si>
    <t>Copyright (c) 2026 CoMetrics. All rights reserved._x000d_
This file is for authorized users only.  All data is private and confidential to the submitter and is only viewable by the submitter's authorized parties.</t>
  </si>
  <si>
    <t>2026-05-v008</t>
  </si>
  <si>
    <t>Any Field Inputted?</t>
  </si>
  <si>
    <t>No more Regions to populate?  Go to the Data Checks tab.</t>
  </si>
  <si>
    <t>Click on the tab for the next Region that you do business in.</t>
  </si>
  <si>
    <t>DSO for May 2026_x000d_
(see above note; we will use up to three months of data to calculate this in the reports)</t>
  </si>
  <si>
    <t>Save your work!</t>
  </si>
  <si>
    <t>Next Steps...</t>
  </si>
  <si>
    <t>Last Year's Inventory Balance: End of May 2025</t>
  </si>
  <si>
    <t>Last Month's Inventory Balance: End of May 2026</t>
  </si>
  <si>
    <t>Last Month: Sales For The Month of May 2026</t>
  </si>
  <si>
    <t>Inventory</t>
  </si>
  <si>
    <t>Monthly Sales Per Employee: May 2026</t>
  </si>
  <si>
    <t>If your company acquired another business within the last two years, please include sales and other related metrics from the acquired business.</t>
  </si>
  <si>
    <t>FTE</t>
  </si>
  <si>
    <t>Number of Employees</t>
  </si>
  <si>
    <t>For part-time staff, convert to a fractional FTE using 2080 annual hours (e.g. an employee working 20 hours a week all year = 0.5 FTE).</t>
  </si>
  <si>
    <t>Monthly Sales</t>
  </si>
  <si>
    <t>Salaried and full-time hourly employees are considered 1 FTE each.</t>
  </si>
  <si>
    <t>Employees</t>
  </si>
  <si>
    <t>#</t>
  </si>
  <si>
    <t>Accounts Receivable as of The Last Day of May 2026</t>
  </si>
  <si>
    <t>Credit Sales For The Month of May 2026</t>
  </si>
  <si>
    <t>DSO is a measure of the average number of days that it takes a company to collect payment after a credit sale has been made. It is calculated by dividing the amount of Accounts Receivable during a given period by the total value of Credit Sales during the same period, and multiplying the result by the number of days in the period measured.  A high number of days shows that a company is selling its product to customers on credit and taking longer to collect money. This may lead to cash flow problems.</t>
  </si>
  <si>
    <t>Can't break out Credit Sales?  Take your best guess at the % of Total Sales that is on credit. Apply that % to Total Sales to fill-out the field below.</t>
  </si>
  <si>
    <t>DSO will be calculated using a rolling three-month window.  The May 2026 report will use data submitted in the March 2026, April 2026, and May 2026 surveys.  When less than 3 months' of data is submitted we will use 2 or 1 months' worth of data, whatever is available within the same 3-month window.</t>
  </si>
  <si>
    <t>Days Sales Outstanding (DSO)</t>
  </si>
  <si>
    <t>Annual Year-Over-Year Growth</t>
  </si>
  <si>
    <t>Prior 12 Months: Sales Beginning June 2024 And Ending May 2025</t>
  </si>
  <si>
    <t>Past 12 Months: Sales Beginning June 2025 And Ending May 2026</t>
  </si>
  <si>
    <t>Annual Sales</t>
  </si>
  <si>
    <t>%</t>
  </si>
  <si>
    <t>Monthly Year-Over-Year Growth</t>
  </si>
  <si>
    <t>A Year Ago: Sales For The Month of May 2025</t>
  </si>
  <si>
    <t>$</t>
  </si>
  <si>
    <t>Please report in U.S. Dollars (USD) only.</t>
  </si>
  <si>
    <t/>
  </si>
  <si>
    <t>If you do not do business in this region, please leave blank.</t>
  </si>
  <si>
    <t>The Northeast region includes sales from CT, MA, ME, NH, NY (except NYC), RI, VT.</t>
  </si>
  <si>
    <t>your notes</t>
  </si>
  <si>
    <t>yes</t>
  </si>
  <si>
    <t>no</t>
  </si>
  <si>
    <t>The Mid-Atlantic region includes sales from DC, DE, Eastern MD, NJ, Metro NYC, Eastern PA.</t>
  </si>
  <si>
    <t>The Southeast region includes sales from AL, FL, GA, MS, NC, SC, TN, VA.</t>
  </si>
  <si>
    <t>The Great Lakes region includes sales from IN, KY, MI, OH, Western PA, Western MD, WV.</t>
  </si>
  <si>
    <t>The Central region includes sales from CO, IA, IL, KS, MN, MO, NE, ND, SD, WI, WY.</t>
  </si>
  <si>
    <t>The Southwest region includes sales from AR, LA, NM, OK, TX.</t>
  </si>
  <si>
    <t>The West region includes sales from AK, AZ, CA, HI, ID, MT, NV, OR, UT, WA.</t>
  </si>
  <si>
    <t>The Canada region includes sales from any part of Canada.</t>
  </si>
  <si>
    <t>The LATAM region includes sales from Mexico, Central &amp; South America, The Caribbean.</t>
  </si>
  <si>
    <t>Last Year's Inventory Balance: should not be the same for all regions you do business in.</t>
  </si>
  <si>
    <t>true</t>
  </si>
  <si>
    <t>false</t>
  </si>
  <si>
    <t>Last Month's Inventory Balance: should not be the same for all regions you do business in.</t>
  </si>
  <si>
    <t>Number of Employees: should not be the same for all regions you do business in.</t>
  </si>
  <si>
    <t>Is there data for at least one Region?</t>
  </si>
  <si>
    <t>reporting period</t>
  </si>
  <si>
    <t>CustomerMetricId</t>
  </si>
  <si>
    <t>CustomerMetricDescription</t>
  </si>
  <si>
    <t>Value</t>
  </si>
  <si>
    <t>ValidationStatus</t>
  </si>
  <si>
    <t>SummationMethodology</t>
  </si>
  <si>
    <t>RowKind</t>
  </si>
  <si>
    <t>ValidationMessage</t>
  </si>
  <si>
    <t>Notes</t>
  </si>
  <si>
    <t>129991</t>
  </si>
  <si>
    <t>ContributionForReportingPeriod</t>
  </si>
  <si>
    <t>130001</t>
  </si>
  <si>
    <t xml:space="preserve"> I am in this worksheet because Operational it is the only ParseableDataKind used across all fields.</t>
  </si>
  <si>
    <t>130011</t>
  </si>
  <si>
    <t>130021</t>
  </si>
  <si>
    <t>130031</t>
  </si>
  <si>
    <t>129951</t>
  </si>
  <si>
    <t>CombinedActivitySinceInception</t>
  </si>
  <si>
    <t>129961</t>
  </si>
  <si>
    <t>129971</t>
  </si>
  <si>
    <t>129981</t>
  </si>
  <si>
    <t>129992</t>
  </si>
  <si>
    <t>130002</t>
  </si>
  <si>
    <t>130012</t>
  </si>
  <si>
    <t>130022</t>
  </si>
  <si>
    <t>130032</t>
  </si>
  <si>
    <t>129952</t>
  </si>
  <si>
    <t>129962</t>
  </si>
  <si>
    <t>129972</t>
  </si>
  <si>
    <t>129982</t>
  </si>
  <si>
    <t>129993</t>
  </si>
  <si>
    <t>130003</t>
  </si>
  <si>
    <t>130013</t>
  </si>
  <si>
    <t>130023</t>
  </si>
  <si>
    <t>130033</t>
  </si>
  <si>
    <t>129953</t>
  </si>
  <si>
    <t>129963</t>
  </si>
  <si>
    <t>129973</t>
  </si>
  <si>
    <t>129983</t>
  </si>
  <si>
    <t>129994</t>
  </si>
  <si>
    <t>130004</t>
  </si>
  <si>
    <t>130014</t>
  </si>
  <si>
    <t>130024</t>
  </si>
  <si>
    <t>130034</t>
  </si>
  <si>
    <t>129954</t>
  </si>
  <si>
    <t>129964</t>
  </si>
  <si>
    <t>129974</t>
  </si>
  <si>
    <t>129984</t>
  </si>
  <si>
    <t>129995</t>
  </si>
  <si>
    <t>130005</t>
  </si>
  <si>
    <t>130015</t>
  </si>
  <si>
    <t>130025</t>
  </si>
  <si>
    <t>130035</t>
  </si>
  <si>
    <t>129955</t>
  </si>
  <si>
    <t>129965</t>
  </si>
  <si>
    <t>129975</t>
  </si>
  <si>
    <t>129985</t>
  </si>
  <si>
    <t>129996</t>
  </si>
  <si>
    <t>130006</t>
  </si>
  <si>
    <t>130016</t>
  </si>
  <si>
    <t>130026</t>
  </si>
  <si>
    <t>130036</t>
  </si>
  <si>
    <t>129956</t>
  </si>
  <si>
    <t>129966</t>
  </si>
  <si>
    <t>129976</t>
  </si>
  <si>
    <t>129986</t>
  </si>
  <si>
    <t>129997</t>
  </si>
  <si>
    <t>130007</t>
  </si>
  <si>
    <t>130017</t>
  </si>
  <si>
    <t>130027</t>
  </si>
  <si>
    <t>130037</t>
  </si>
  <si>
    <t>129957</t>
  </si>
  <si>
    <t>129967</t>
  </si>
  <si>
    <t>129977</t>
  </si>
  <si>
    <t>129987</t>
  </si>
  <si>
    <t>129998</t>
  </si>
  <si>
    <t>130008</t>
  </si>
  <si>
    <t>130018</t>
  </si>
  <si>
    <t>130028</t>
  </si>
  <si>
    <t>130038</t>
  </si>
  <si>
    <t>129958</t>
  </si>
  <si>
    <t>129968</t>
  </si>
  <si>
    <t>129978</t>
  </si>
  <si>
    <t>129988</t>
  </si>
  <si>
    <t>129999</t>
  </si>
  <si>
    <t>130009</t>
  </si>
  <si>
    <t>130019</t>
  </si>
  <si>
    <t>130029</t>
  </si>
  <si>
    <t>130039</t>
  </si>
  <si>
    <t>129959</t>
  </si>
  <si>
    <t>129969</t>
  </si>
  <si>
    <t>129979</t>
  </si>
  <si>
    <t>129989</t>
  </si>
  <si>
    <t>DatasetTemplatePath</t>
  </si>
  <si>
    <t>survey/hardi-sales-monthly/2026-05-v008</t>
  </si>
  <si>
    <t>LATAM</t>
  </si>
  <si>
    <t>Canada</t>
  </si>
  <si>
    <t>West</t>
  </si>
  <si>
    <t>Southwest</t>
  </si>
  <si>
    <t>Central</t>
  </si>
  <si>
    <t>Great Lakes</t>
  </si>
  <si>
    <t>Southeast</t>
  </si>
  <si>
    <t>Mid-Atlantic</t>
  </si>
  <si>
    <t>Northeast</t>
  </si>
  <si>
    <t>Welcome</t>
  </si>
  <si>
    <t>Click on the hyperlinked question to resolve any failures.</t>
  </si>
  <si>
    <t>Before you submit this survey, please ensure that all data checks below "Pass."</t>
  </si>
</sst>
</file>

<file path=xl/styles.xml><?xml version="1.0" encoding="utf-8"?>
<styleSheet xmlns="http://schemas.openxmlformats.org/spreadsheetml/2006/main">
  <numFmts count="3">
    <numFmt numFmtId="177" formatCode="#,##0.0"/>
    <numFmt numFmtId="178" formatCode="#,##0.00"/>
    <numFmt numFmtId="179" formatCode=";;;"/>
  </numFmts>
  <fonts count="68">
    <font>
      <sz val="10"/>
      <color theme="1"/>
      <name val="Arial"/>
      <family val="2"/>
    </font>
    <font>
      <b/>
      <sz val="11"/>
      <color rgb="FFFFFFFF"/>
      <name val="Calibri"/>
      <family val="2"/>
    </font>
    <font>
      <sz val="10"/>
      <color rgb="FFD3D3D3"/>
      <name val="Consolas"/>
      <family val="2"/>
    </font>
    <font>
      <sz val="10"/>
      <color rgb="FFB22222"/>
      <name val="Consolas"/>
      <family val="2"/>
    </font>
    <font>
      <b/>
      <sz val="12"/>
      <color rgb="FF000000"/>
      <name val="Calibri"/>
      <family val="2"/>
    </font>
    <font>
      <b/>
      <sz val="12"/>
      <color rgb="FF6495ED"/>
      <name val="Consolas"/>
      <family val="2"/>
    </font>
    <font>
      <b/>
      <sz val="12"/>
      <color rgb="FF9370DB"/>
      <name val="Consolas"/>
      <family val="2"/>
    </font>
    <font>
      <b/>
      <u val="single"/>
      <sz val="12"/>
      <color rgb="FF0000FF"/>
      <name val="Calibri"/>
      <family val="2"/>
    </font>
    <font>
      <u val="single"/>
      <sz val="11"/>
      <color rgb="FF0000FF"/>
      <name val="Calibri"/>
      <family val="2"/>
    </font>
    <font>
      <b/>
      <i/>
      <sz val="11"/>
      <color rgb="FFFF8C00"/>
      <name val="Calibri"/>
      <family val="2"/>
    </font>
    <font>
      <b/>
      <sz val="11"/>
      <color rgb="FFFF0000"/>
      <name val="Calibri"/>
      <family val="2"/>
    </font>
    <font>
      <sz val="10"/>
      <color rgb="FF808000"/>
      <name val="Consolas"/>
      <family val="2"/>
    </font>
    <font>
      <sz val="10"/>
      <color rgb="FF6495ED"/>
      <name val="Consolas"/>
      <family val="2"/>
    </font>
    <font>
      <b/>
      <sz val="10"/>
      <color rgb="FFFF0000"/>
      <name val="Calibri"/>
      <family val="2"/>
    </font>
    <font>
      <b/>
      <sz val="10"/>
      <color rgb="FFFFFFFF"/>
      <name val="Arial"/>
      <family val="2"/>
    </font>
    <font>
      <sz val="16"/>
      <color rgb="FF000000"/>
      <name val="Arial"/>
      <family val="2"/>
    </font>
    <font>
      <b/>
      <sz val="12"/>
      <color theme="1"/>
      <name val="Arial"/>
      <family val="2"/>
    </font>
    <font>
      <b/>
      <u val="single"/>
      <sz val="12"/>
      <color rgb="FF0000FF"/>
      <name val="Arial"/>
      <family val="2"/>
    </font>
    <font>
      <u val="single"/>
      <sz val="10"/>
      <color rgb="FF0000FF"/>
      <name val="Arial"/>
      <family val="2"/>
    </font>
    <font>
      <b/>
      <i/>
      <sz val="10"/>
      <color rgb="FFFF8C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Consolas"/>
      <family val="2"/>
    </font>
    <font>
      <sz val="10"/>
      <color rgb="FF000000"/>
      <name val="Calibri"/>
      <family val="2"/>
    </font>
    <font>
      <b/>
      <i/>
      <sz val="11"/>
      <color rgb="FF4682B4"/>
      <name val="Calibri"/>
      <family val="2"/>
    </font>
    <font>
      <b/>
      <i/>
      <sz val="10"/>
      <color rgb="FF4682B4"/>
      <name val="Consolas"/>
      <family val="2"/>
    </font>
    <font>
      <sz val="10"/>
      <color rgb="FF48D1CC"/>
      <name val="Consolas"/>
      <family val="2"/>
    </font>
    <font>
      <i/>
      <sz val="11"/>
      <color rgb="FF000000"/>
      <name val="Calibri"/>
      <family val="2"/>
    </font>
    <font>
      <sz val="10"/>
      <color rgb="FF9ACD32"/>
      <name val="Consolas"/>
      <family val="2"/>
    </font>
    <font>
      <sz val="11"/>
      <color rgb="FF000000"/>
      <name val="Calibri"/>
      <family val="2"/>
    </font>
    <font>
      <sz val="10"/>
      <color rgb="FFC00000"/>
      <name val="Consolas"/>
      <family val="2"/>
    </font>
    <font>
      <sz val="10"/>
      <color rgb="FF008000"/>
      <name val="Consolas"/>
      <family val="2"/>
    </font>
    <font>
      <sz val="10"/>
      <color rgb="FF9370DB"/>
      <name val="Consolas"/>
      <family val="2"/>
    </font>
    <font>
      <sz val="10"/>
      <color rgb="FFDAA520"/>
      <name val="Consolas"/>
      <family val="2"/>
    </font>
    <font>
      <b/>
      <sz val="16"/>
      <color rgb="FF000000"/>
      <name val="Calibri"/>
      <family val="2"/>
    </font>
    <font>
      <sz val="10"/>
      <color rgb="FFD2691E"/>
      <name val="Consolas"/>
      <family val="2"/>
    </font>
    <font>
      <sz val="10"/>
      <color rgb="FFDCDCDC"/>
      <name val="Consolas"/>
      <family val="2"/>
    </font>
    <font>
      <sz val="10"/>
      <color rgb="FF00BFFF"/>
      <name val="Consolas"/>
      <family val="2"/>
    </font>
    <font>
      <b/>
      <i/>
      <sz val="11"/>
      <color rgb="FFFF0000"/>
      <name val="Calibri"/>
      <family val="2"/>
    </font>
    <font>
      <b/>
      <sz val="10"/>
      <color rgb="FFFF0000"/>
      <name val="Consolas"/>
      <family val="2"/>
    </font>
    <font>
      <b/>
      <i/>
      <sz val="10"/>
      <color rgb="FFFF8C00"/>
      <name val="Consolas"/>
      <family val="2"/>
    </font>
    <font>
      <sz val="10"/>
      <color rgb="FF66CDAA"/>
      <name val="Consolas"/>
      <family val="2"/>
    </font>
    <font>
      <sz val="20"/>
      <color rgb="FF000000"/>
      <name val="Calibri"/>
      <family val="2"/>
    </font>
    <font>
      <sz val="10"/>
      <color rgb="FFDC143C"/>
      <name val="Consolas"/>
      <family val="2"/>
    </font>
    <font>
      <b/>
      <sz val="12"/>
      <color rgb="FF2E8B57"/>
      <name val="Calibri"/>
      <family val="2"/>
    </font>
    <font>
      <sz val="10"/>
      <color rgb="FFADD8E6"/>
      <name val="Consolas"/>
      <family val="2"/>
    </font>
    <font>
      <sz val="10"/>
      <color rgb="FFFFA500"/>
      <name val="Consolas"/>
      <family val="2"/>
    </font>
    <font>
      <sz val="10"/>
      <color rgb="FFC71585"/>
      <name val="Consolas"/>
      <family val="2"/>
    </font>
    <font>
      <sz val="10"/>
      <color rgb="FF20B2AA"/>
      <name val="Consolas"/>
      <family val="2"/>
    </font>
    <font>
      <sz val="10"/>
      <color rgb="FF8FBC8B"/>
      <name val="Consolas"/>
      <family val="2"/>
    </font>
    <font>
      <sz val="10"/>
      <color rgb="FF4169E1"/>
      <name val="Consolas"/>
      <family val="2"/>
    </font>
    <font>
      <b/>
      <sz val="14"/>
      <color rgb="FFFF0000"/>
      <name val="Calibri"/>
      <family val="2"/>
    </font>
    <font>
      <b/>
      <i/>
      <sz val="10"/>
      <color rgb="FF4682B4"/>
      <name val="Arial"/>
      <family val="2"/>
    </font>
    <font>
      <i/>
      <sz val="10"/>
      <color theme="1"/>
      <name val="Arial"/>
      <family val="2"/>
    </font>
    <font>
      <sz val="10"/>
      <color theme="1"/>
      <name val="Consolas"/>
      <family val="2"/>
    </font>
    <font>
      <b/>
      <sz val="16"/>
      <color theme="1"/>
      <name val="Arial"/>
      <family val="2"/>
    </font>
    <font>
      <b/>
      <i/>
      <sz val="10"/>
      <color rgb="FFFF0000"/>
      <name val="Arial"/>
      <family val="2"/>
    </font>
    <font>
      <sz val="20"/>
      <color theme="1"/>
      <name val="Arial"/>
      <family val="2"/>
    </font>
    <font>
      <b/>
      <sz val="12"/>
      <color rgb="FF2E8B57"/>
      <name val="Arial"/>
      <family val="2"/>
    </font>
    <font>
      <sz val="10"/>
      <color rgb="FFFF6347"/>
      <name val="Consolas"/>
      <family val="2"/>
    </font>
    <font>
      <sz val="8"/>
      <color rgb="FF000000"/>
      <name val="Consolas"/>
      <family val="2"/>
    </font>
    <font>
      <sz val="16"/>
      <color rgb="FF000000"/>
      <name val="Calibri"/>
      <family val="2"/>
    </font>
    <font>
      <sz val="10"/>
      <color rgb="FFFF1493"/>
      <name val="Consolas"/>
      <family val="2"/>
    </font>
    <font>
      <b/>
      <sz val="10"/>
      <color rgb="FFFFFFFF"/>
      <name val="Calibri"/>
      <family val="2"/>
    </font>
    <font>
      <sz val="16"/>
      <color theme="1"/>
      <name val="Arial"/>
      <family val="2"/>
    </font>
    <font>
      <sz val="9"/>
      <color rgb="FF708090"/>
      <name val="Wingdings 3"/>
      <family val="2"/>
    </font>
    <font>
      <b/>
      <sz val="8"/>
      <name val="Arial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</fonts>
  <fills count="7">
    <fill>
      <patternFill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93B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D7"/>
        <bgColor indexed="64"/>
      </patternFill>
    </fill>
  </fills>
  <borders count="24">
    <border>
      <left/>
      <right/>
      <top/>
      <bottom/>
      <diagonal/>
    </border>
    <border>
      <left style="medium">
        <color rgb="FF708090"/>
      </left>
      <right/>
      <top/>
      <bottom/>
    </border>
    <border>
      <left style="medium">
        <color rgb="FF708090"/>
      </left>
      <right style="medium">
        <color rgb="FF708090"/>
      </right>
      <top/>
      <bottom/>
    </border>
    <border>
      <left style="medium">
        <color rgb="FF708090"/>
      </left>
      <right style="medium">
        <color rgb="FF708090"/>
      </right>
      <top style="medium">
        <color rgb="FF708090"/>
      </top>
      <bottom/>
    </border>
    <border>
      <left/>
      <right/>
      <top/>
      <bottom style="medium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medium">
        <color rgb="FF708090"/>
      </bottom>
    </border>
    <border>
      <left style="hair">
        <color rgb="FF708090"/>
      </left>
      <right/>
      <top/>
      <bottom/>
    </border>
    <border>
      <left style="hair">
        <color rgb="FF708090"/>
      </left>
      <right style="hair">
        <color rgb="FF708090"/>
      </right>
      <top/>
      <bottom/>
    </border>
    <border>
      <left style="hair">
        <color rgb="FF708090"/>
      </left>
      <right style="hair">
        <color rgb="FF708090"/>
      </right>
      <top style="hair">
        <color rgb="FF708090"/>
      </top>
      <bottom/>
    </border>
    <border>
      <left/>
      <right/>
      <top/>
      <bottom style="hair">
        <color rgb="FF708090"/>
      </bottom>
    </border>
    <border>
      <left style="hair">
        <color rgb="FF708090"/>
      </left>
      <right style="hair">
        <color rgb="FF708090"/>
      </right>
      <top style="hair">
        <color rgb="FF708090"/>
      </top>
      <bottom style="hair">
        <color rgb="FF708090"/>
      </bottom>
    </border>
    <border>
      <left/>
      <right/>
      <top style="hair">
        <color rgb="FF708090"/>
      </top>
      <bottom/>
    </border>
    <border>
      <left/>
      <right/>
      <top style="hair">
        <color rgb="FF708090"/>
      </top>
      <bottom style="hair">
        <color rgb="FF708090"/>
      </bottom>
    </border>
    <border>
      <left style="hair">
        <color rgb="FF708090"/>
      </left>
      <right/>
      <top style="hair">
        <color rgb="FF708090"/>
      </top>
      <bottom style="hair">
        <color rgb="FF708090"/>
      </bottom>
    </border>
    <border>
      <left/>
      <right/>
      <top style="dashed">
        <color rgb="FF708090"/>
      </top>
      <bottom/>
    </border>
    <border>
      <left/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medium">
        <color rgb="FF708090"/>
      </bottom>
    </border>
    <border>
      <left/>
      <right/>
      <top style="medium">
        <color rgb="FF708090"/>
      </top>
      <bottom/>
    </border>
    <border>
      <left/>
      <right/>
      <top style="medium">
        <color rgb="FF708090"/>
      </top>
      <bottom style="medium">
        <color rgb="FF708090"/>
      </bottom>
    </border>
    <border>
      <left style="medium">
        <color rgb="FF708090"/>
      </left>
      <right/>
      <top style="medium">
        <color rgb="FF708090"/>
      </top>
      <bottom style="medium">
        <color rgb="FF708090"/>
      </bottom>
    </border>
    <border>
      <left/>
      <right/>
      <top/>
      <bottom style="dashed">
        <color rgb="FF708090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33">
    <xf numFmtId="0" fontId="0" fillId="0" borderId="0" xfId="0"/>
    <xf numFmtId="0" fontId="31" fillId="0" borderId="0" xfId="0" applyFont="1" applyAlignment="1">
      <alignment horizontal="center" vertical="center" textRotation="90"/>
    </xf>
    <xf numFmtId="0" fontId="2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6" fillId="0" borderId="0" xfId="0" applyFont="1"/>
    <xf numFmtId="0" fontId="61" fillId="0" borderId="0" xfId="0" applyFont="1" applyAlignment="1">
      <alignment horizontal="center" vertical="center"/>
    </xf>
    <xf numFmtId="0" fontId="0" fillId="0" borderId="0" xfId="0" applyAlignment="1">
      <alignment indent="2"/>
    </xf>
    <xf numFmtId="0" fontId="0" fillId="0" borderId="1" xfId="0" applyBorder="1" applyAlignment="1">
      <alignment indent="2"/>
    </xf>
    <xf numFmtId="0" fontId="0" fillId="0" borderId="2" xfId="0" applyBorder="1" applyAlignment="1">
      <alignment indent="2"/>
    </xf>
    <xf numFmtId="0" fontId="0" fillId="0" borderId="3" xfId="0" applyBorder="1" applyAlignment="1">
      <alignment indent="2"/>
    </xf>
    <xf numFmtId="0" fontId="61" fillId="0" borderId="4" xfId="0" applyFont="1" applyBorder="1" applyAlignment="1">
      <alignment horizontal="center" vertical="center"/>
    </xf>
    <xf numFmtId="0" fontId="0" fillId="0" borderId="5" xfId="0" applyBorder="1" applyAlignment="1">
      <alignment indent="2"/>
    </xf>
    <xf numFmtId="0" fontId="64" fillId="2" borderId="0" xfId="0" applyFont="1" applyFill="1" applyAlignment="1">
      <alignment horizontal="left" vertical="top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63" fillId="0" borderId="0" xfId="0" applyFont="1"/>
    <xf numFmtId="0" fontId="32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9" fillId="0" borderId="0" xfId="0" applyFont="1" applyAlignment="1">
      <alignment horizontal="right" vertical="center"/>
    </xf>
    <xf numFmtId="0" fontId="0" fillId="0" borderId="5" xfId="0" applyBorder="1" applyAlignment="1" applyProtection="1">
      <alignment indent="2"/>
      <protection locked="0"/>
    </xf>
    <xf numFmtId="0" fontId="6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8" fillId="4" borderId="0" xfId="0" applyFont="1" applyFill="1"/>
    <xf numFmtId="0" fontId="31" fillId="4" borderId="0" xfId="0" applyFont="1" applyFill="1" applyAlignment="1">
      <alignment horizontal="center" vertical="center" textRotation="90"/>
    </xf>
    <xf numFmtId="0" fontId="27" fillId="4" borderId="0" xfId="0" applyFont="1" applyFill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41" fillId="4" borderId="0" xfId="0" applyFont="1" applyFill="1"/>
    <xf numFmtId="0" fontId="61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indent="2"/>
    </xf>
    <xf numFmtId="0" fontId="28" fillId="4" borderId="1" xfId="0" applyFont="1" applyFill="1" applyBorder="1" applyAlignment="1">
      <alignment indent="2"/>
    </xf>
    <xf numFmtId="0" fontId="28" fillId="4" borderId="2" xfId="0" applyFont="1" applyFill="1" applyBorder="1" applyAlignment="1">
      <alignment indent="2"/>
    </xf>
    <xf numFmtId="0" fontId="28" fillId="4" borderId="3" xfId="0" applyFont="1" applyFill="1" applyBorder="1" applyAlignment="1">
      <alignment indent="2"/>
    </xf>
    <xf numFmtId="0" fontId="61" fillId="4" borderId="4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indent="2"/>
    </xf>
    <xf numFmtId="0" fontId="48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60" fillId="4" borderId="0" xfId="0" applyFont="1" applyFill="1"/>
    <xf numFmtId="0" fontId="32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wrapText="1"/>
    </xf>
    <xf numFmtId="0" fontId="59" fillId="4" borderId="0" xfId="0" applyFont="1" applyFill="1" applyAlignment="1">
      <alignment horizontal="right" vertical="center"/>
    </xf>
    <xf numFmtId="0" fontId="28" fillId="4" borderId="5" xfId="0" applyFont="1" applyFill="1" applyBorder="1" applyAlignment="1" applyProtection="1">
      <alignment indent="2"/>
      <protection locked="0"/>
    </xf>
    <xf numFmtId="0" fontId="49" fillId="0" borderId="0" xfId="0" applyFont="1" applyAlignment="1">
      <alignment horizontal="center" vertical="center" textRotation="90"/>
    </xf>
    <xf numFmtId="0" fontId="0" fillId="0" borderId="0" xfId="0" applyAlignment="1">
      <alignment wrapText="1" indent="1"/>
    </xf>
    <xf numFmtId="0" fontId="48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7" fillId="0" borderId="0" xfId="0" applyFont="1" applyAlignment="1">
      <alignment horizontal="center" vertical="center" textRotation="90"/>
    </xf>
    <xf numFmtId="0" fontId="46" fillId="0" borderId="0" xfId="0" applyFont="1" applyAlignment="1">
      <alignment horizontal="center" vertical="center" textRotation="90"/>
    </xf>
    <xf numFmtId="0" fontId="45" fillId="0" borderId="0" xfId="0" applyFont="1" applyAlignment="1">
      <alignment horizontal="center" vertical="center" textRotation="90"/>
    </xf>
    <xf numFmtId="0" fontId="58" fillId="3" borderId="0" xfId="0" applyFont="1" applyFill="1" applyAlignment="1">
      <alignment horizontal="center" vertical="center" textRotation="90"/>
    </xf>
    <xf numFmtId="0" fontId="44" fillId="0" borderId="0" xfId="0" applyFont="1" applyAlignment="1">
      <alignment horizontal="center" vertical="center" textRotation="90"/>
    </xf>
    <xf numFmtId="0" fontId="57" fillId="0" borderId="0" xfId="0" applyFont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0" fillId="0" borderId="9" xfId="0" applyBorder="1"/>
    <xf numFmtId="0" fontId="57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42" fillId="0" borderId="0" xfId="0" applyFont="1" applyAlignment="1">
      <alignment horizontal="center" vertical="center" wrapText="1"/>
    </xf>
    <xf numFmtId="0" fontId="56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2" fillId="0" borderId="0" xfId="0" applyFont="1"/>
    <xf numFmtId="0" fontId="19" fillId="0" borderId="0" xfId="0" applyFont="1"/>
    <xf numFmtId="0" fontId="20" fillId="0" borderId="0" xfId="0" applyFont="1"/>
    <xf numFmtId="0" fontId="55" fillId="0" borderId="0" xfId="0" applyFont="1"/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4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21" fillId="5" borderId="0" xfId="0" applyFont="1" applyFill="1"/>
    <xf numFmtId="178" fontId="21" fillId="5" borderId="0" xfId="0" applyNumberFormat="1" applyFont="1" applyFill="1"/>
    <xf numFmtId="179" fontId="0" fillId="0" borderId="0" xfId="0" applyNumberFormat="1"/>
    <xf numFmtId="0" fontId="29" fillId="0" borderId="0" xfId="0" applyFont="1"/>
    <xf numFmtId="178" fontId="21" fillId="5" borderId="14" xfId="0" applyNumberFormat="1" applyFont="1" applyFill="1" applyBorder="1"/>
    <xf numFmtId="178" fontId="21" fillId="5" borderId="15" xfId="0" applyNumberFormat="1" applyFont="1" applyFill="1" applyBorder="1"/>
    <xf numFmtId="178" fontId="21" fillId="5" borderId="16" xfId="0" applyNumberFormat="1" applyFont="1" applyFill="1" applyBorder="1"/>
    <xf numFmtId="178" fontId="21" fillId="5" borderId="17" xfId="0" applyNumberFormat="1" applyFont="1" applyFill="1" applyBorder="1"/>
    <xf numFmtId="178" fontId="21" fillId="5" borderId="18" xfId="0" applyNumberFormat="1" applyFont="1" applyFill="1" applyBorder="1"/>
    <xf numFmtId="178" fontId="21" fillId="5" borderId="19" xfId="0" applyNumberFormat="1" applyFont="1" applyFill="1" applyBorder="1"/>
    <xf numFmtId="0" fontId="52" fillId="0" borderId="0" xfId="0" applyFont="1" applyAlignment="1">
      <alignment horizontal="right" indent="2"/>
    </xf>
    <xf numFmtId="0" fontId="21" fillId="6" borderId="0" xfId="0" applyFont="1" applyFill="1"/>
    <xf numFmtId="177" fontId="21" fillId="6" borderId="0" xfId="0" applyNumberFormat="1" applyFont="1" applyFill="1"/>
    <xf numFmtId="177" fontId="21" fillId="6" borderId="20" xfId="0" applyNumberFormat="1" applyFont="1" applyFill="1" applyBorder="1"/>
    <xf numFmtId="177" fontId="21" fillId="6" borderId="21" xfId="0" applyNumberFormat="1" applyFont="1" applyFill="1" applyBorder="1"/>
    <xf numFmtId="177" fontId="21" fillId="6" borderId="22" xfId="0" applyNumberFormat="1" applyFont="1" applyFill="1" applyBorder="1"/>
    <xf numFmtId="177" fontId="21" fillId="6" borderId="5" xfId="0" applyNumberFormat="1" applyFont="1" applyFill="1" applyBorder="1"/>
    <xf numFmtId="0" fontId="25" fillId="0" borderId="0" xfId="0" applyFont="1" applyAlignment="1">
      <alignment horizontal="center" vertical="center"/>
    </xf>
    <xf numFmtId="0" fontId="51" fillId="0" borderId="0" xfId="0" applyFont="1"/>
    <xf numFmtId="3" fontId="21" fillId="6" borderId="0" xfId="0" applyNumberFormat="1" applyFont="1" applyFill="1"/>
    <xf numFmtId="3" fontId="21" fillId="6" borderId="20" xfId="0" applyNumberFormat="1" applyFont="1" applyFill="1" applyBorder="1"/>
    <xf numFmtId="3" fontId="21" fillId="6" borderId="21" xfId="0" applyNumberFormat="1" applyFont="1" applyFill="1" applyBorder="1"/>
    <xf numFmtId="3" fontId="21" fillId="6" borderId="22" xfId="0" applyNumberFormat="1" applyFont="1" applyFill="1" applyBorder="1"/>
    <xf numFmtId="3" fontId="21" fillId="6" borderId="5" xfId="0" applyNumberFormat="1" applyFont="1" applyFill="1" applyBorder="1"/>
    <xf numFmtId="177" fontId="21" fillId="5" borderId="0" xfId="0" applyNumberFormat="1" applyFont="1" applyFill="1"/>
    <xf numFmtId="177" fontId="21" fillId="5" borderId="14" xfId="0" applyNumberFormat="1" applyFont="1" applyFill="1" applyBorder="1"/>
    <xf numFmtId="177" fontId="21" fillId="5" borderId="15" xfId="0" applyNumberFormat="1" applyFont="1" applyFill="1" applyBorder="1"/>
    <xf numFmtId="177" fontId="21" fillId="5" borderId="16" xfId="0" applyNumberFormat="1" applyFont="1" applyFill="1" applyBorder="1"/>
    <xf numFmtId="177" fontId="21" fillId="5" borderId="17" xfId="0" applyNumberFormat="1" applyFont="1" applyFill="1" applyBorder="1"/>
    <xf numFmtId="177" fontId="21" fillId="5" borderId="18" xfId="0" applyNumberFormat="1" applyFont="1" applyFill="1" applyBorder="1"/>
    <xf numFmtId="177" fontId="21" fillId="5" borderId="5" xfId="0" applyNumberFormat="1" applyFont="1" applyFill="1" applyBorder="1"/>
    <xf numFmtId="0" fontId="21" fillId="6" borderId="20" xfId="0" applyFont="1" applyFill="1" applyBorder="1"/>
    <xf numFmtId="0" fontId="21" fillId="6" borderId="21" xfId="0" applyFont="1" applyFill="1" applyBorder="1"/>
    <xf numFmtId="0" fontId="21" fillId="6" borderId="22" xfId="0" applyFont="1" applyFill="1" applyBorder="1"/>
    <xf numFmtId="0" fontId="21" fillId="6" borderId="5" xfId="0" applyFont="1" applyFill="1" applyBorder="1"/>
    <xf numFmtId="0" fontId="0" fillId="0" borderId="10" xfId="0" applyFont="1" applyBorder="1" applyProtection="1">
      <protection locked="0"/>
    </xf>
    <xf numFmtId="178" fontId="21" fillId="5" borderId="18" xfId="0" applyNumberFormat="1" applyFont="1" applyFill="1" applyBorder="1" applyProtection="1">
      <protection locked="0"/>
    </xf>
    <xf numFmtId="178" fontId="21" fillId="5" borderId="19" xfId="0" applyNumberFormat="1" applyFont="1" applyFill="1" applyBorder="1" applyProtection="1">
      <protection locked="0"/>
    </xf>
    <xf numFmtId="177" fontId="21" fillId="5" borderId="5" xfId="0" applyNumberFormat="1" applyFont="1" applyFill="1" applyBorder="1" applyProtection="1">
      <protection locked="0"/>
    </xf>
    <xf numFmtId="0" fontId="50" fillId="3" borderId="0" xfId="0" applyFont="1" applyFill="1" applyAlignment="1">
      <alignment horizontal="center" vertical="center" wrapText="1"/>
    </xf>
    <xf numFmtId="0" fontId="49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wrapText="1" indent="1"/>
    </xf>
    <xf numFmtId="0" fontId="48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vertical="center"/>
    </xf>
    <xf numFmtId="0" fontId="47" fillId="4" borderId="0" xfId="0" applyFont="1" applyFill="1" applyAlignment="1">
      <alignment horizontal="center" vertical="center" textRotation="90"/>
    </xf>
    <xf numFmtId="0" fontId="46" fillId="4" borderId="0" xfId="0" applyFont="1" applyFill="1" applyAlignment="1">
      <alignment horizontal="center" vertical="center" textRotation="90"/>
    </xf>
    <xf numFmtId="0" fontId="45" fillId="4" borderId="0" xfId="0" applyFont="1" applyFill="1" applyAlignment="1">
      <alignment horizontal="center" vertical="center" textRotation="90"/>
    </xf>
    <xf numFmtId="0" fontId="44" fillId="4" borderId="0" xfId="0" applyFont="1" applyFill="1" applyAlignment="1">
      <alignment horizontal="center" vertical="center" textRotation="90"/>
    </xf>
    <xf numFmtId="0" fontId="43" fillId="4" borderId="0" xfId="0" applyFont="1" applyFill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28" fillId="4" borderId="9" xfId="0" applyFont="1" applyFill="1" applyBorder="1"/>
    <xf numFmtId="0" fontId="43" fillId="4" borderId="10" xfId="0" applyFont="1" applyFill="1" applyBorder="1" applyAlignment="1">
      <alignment horizontal="center" vertical="center"/>
    </xf>
    <xf numFmtId="0" fontId="22" fillId="4" borderId="0" xfId="0" applyFont="1" applyFill="1"/>
    <xf numFmtId="0" fontId="22" fillId="4" borderId="11" xfId="0" applyFont="1" applyFill="1" applyBorder="1"/>
    <xf numFmtId="0" fontId="22" fillId="4" borderId="12" xfId="0" applyFont="1" applyFill="1" applyBorder="1"/>
    <xf numFmtId="0" fontId="22" fillId="4" borderId="13" xfId="0" applyFont="1" applyFill="1" applyBorder="1"/>
    <xf numFmtId="0" fontId="22" fillId="4" borderId="10" xfId="0" applyFont="1" applyFill="1" applyBorder="1"/>
    <xf numFmtId="0" fontId="42" fillId="4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wrapText="1" indent="1"/>
    </xf>
    <xf numFmtId="0" fontId="40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wrapText="1" indent="1"/>
    </xf>
    <xf numFmtId="0" fontId="9" fillId="4" borderId="0" xfId="0" applyFont="1" applyFill="1" applyAlignment="1">
      <alignment wrapText="1" indent="1"/>
    </xf>
    <xf numFmtId="0" fontId="39" fillId="4" borderId="0" xfId="0" applyFont="1" applyFill="1" applyAlignment="1">
      <alignment horizontal="center" vertical="center" textRotation="90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vertical="center"/>
    </xf>
    <xf numFmtId="0" fontId="9" fillId="4" borderId="0" xfId="0" applyFont="1" applyFill="1"/>
    <xf numFmtId="0" fontId="10" fillId="4" borderId="0" xfId="0" applyFont="1" applyFill="1" applyAlignment="1">
      <alignment wrapText="1" indent="1"/>
    </xf>
    <xf numFmtId="0" fontId="38" fillId="4" borderId="0" xfId="0" applyFont="1" applyFill="1" applyAlignment="1">
      <alignment horizontal="center" vertical="center" textRotation="90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vertical="center"/>
    </xf>
    <xf numFmtId="0" fontId="10" fillId="4" borderId="0" xfId="0" applyFont="1" applyFill="1"/>
    <xf numFmtId="0" fontId="37" fillId="4" borderId="0" xfId="0" applyFont="1" applyFill="1" applyAlignment="1">
      <alignment wrapText="1" indent="1"/>
    </xf>
    <xf numFmtId="0" fontId="36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wrapText="1" indent="1"/>
    </xf>
    <xf numFmtId="0" fontId="32" fillId="4" borderId="0" xfId="0" applyFont="1" applyFill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wrapText="1" indent="2"/>
    </xf>
    <xf numFmtId="0" fontId="21" fillId="4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178" fontId="21" fillId="5" borderId="0" xfId="0" applyNumberFormat="1" applyFont="1" applyFill="1" applyAlignment="1">
      <alignment vertical="center"/>
    </xf>
    <xf numFmtId="179" fontId="28" fillId="4" borderId="0" xfId="0" applyNumberFormat="1" applyFont="1" applyFill="1"/>
    <xf numFmtId="0" fontId="29" fillId="4" borderId="0" xfId="0" applyFont="1" applyFill="1" applyAlignment="1">
      <alignment vertical="center"/>
    </xf>
    <xf numFmtId="178" fontId="21" fillId="5" borderId="14" xfId="0" applyNumberFormat="1" applyFont="1" applyFill="1" applyBorder="1" applyAlignment="1">
      <alignment vertical="center"/>
    </xf>
    <xf numFmtId="0" fontId="28" fillId="4" borderId="23" xfId="0" applyFont="1" applyFill="1" applyBorder="1" applyAlignment="1">
      <alignment vertical="center"/>
    </xf>
    <xf numFmtId="178" fontId="21" fillId="5" borderId="15" xfId="0" applyNumberFormat="1" applyFont="1" applyFill="1" applyBorder="1" applyAlignment="1">
      <alignment vertical="center"/>
    </xf>
    <xf numFmtId="178" fontId="21" fillId="5" borderId="16" xfId="0" applyNumberFormat="1" applyFont="1" applyFill="1" applyBorder="1" applyAlignment="1">
      <alignment vertical="center"/>
    </xf>
    <xf numFmtId="178" fontId="21" fillId="5" borderId="17" xfId="0" applyNumberFormat="1" applyFont="1" applyFill="1" applyBorder="1" applyAlignment="1">
      <alignment vertical="center"/>
    </xf>
    <xf numFmtId="178" fontId="21" fillId="5" borderId="18" xfId="0" applyNumberFormat="1" applyFont="1" applyFill="1" applyBorder="1" applyAlignment="1">
      <alignment vertical="center"/>
    </xf>
    <xf numFmtId="0" fontId="28" fillId="4" borderId="4" xfId="0" applyFont="1" applyFill="1" applyBorder="1" applyAlignment="1">
      <alignment vertical="center"/>
    </xf>
    <xf numFmtId="178" fontId="21" fillId="5" borderId="19" xfId="0" applyNumberFormat="1" applyFont="1" applyFill="1" applyBorder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right" wrapText="1" indent="2"/>
    </xf>
    <xf numFmtId="0" fontId="21" fillId="6" borderId="0" xfId="0" applyFont="1" applyFill="1" applyAlignment="1">
      <alignment vertical="center"/>
    </xf>
    <xf numFmtId="177" fontId="21" fillId="6" borderId="0" xfId="0" applyNumberFormat="1" applyFont="1" applyFill="1" applyAlignment="1">
      <alignment vertical="center"/>
    </xf>
    <xf numFmtId="177" fontId="21" fillId="6" borderId="20" xfId="0" applyNumberFormat="1" applyFont="1" applyFill="1" applyBorder="1" applyAlignment="1">
      <alignment vertical="center"/>
    </xf>
    <xf numFmtId="177" fontId="21" fillId="6" borderId="21" xfId="0" applyNumberFormat="1" applyFont="1" applyFill="1" applyBorder="1" applyAlignment="1">
      <alignment vertical="center"/>
    </xf>
    <xf numFmtId="177" fontId="21" fillId="6" borderId="22" xfId="0" applyNumberFormat="1" applyFont="1" applyFill="1" applyBorder="1" applyAlignment="1">
      <alignment vertical="center"/>
    </xf>
    <xf numFmtId="177" fontId="21" fillId="6" borderId="5" xfId="0" applyNumberFormat="1" applyFont="1" applyFill="1" applyBorder="1" applyAlignment="1">
      <alignment vertical="center"/>
    </xf>
    <xf numFmtId="0" fontId="25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wrapText="1" indent="1"/>
    </xf>
    <xf numFmtId="0" fontId="24" fillId="4" borderId="0" xfId="0" applyFont="1" applyFill="1" applyAlignment="1">
      <alignment horizontal="center" vertical="center" textRotation="90"/>
    </xf>
    <xf numFmtId="0" fontId="23" fillId="4" borderId="0" xfId="0" applyFont="1" applyFill="1" applyAlignment="1">
      <alignment horizontal="center"/>
    </xf>
    <xf numFmtId="0" fontId="23" fillId="4" borderId="0" xfId="0" applyFont="1" applyFill="1" applyAlignment="1">
      <alignment vertical="center"/>
    </xf>
    <xf numFmtId="0" fontId="23" fillId="4" borderId="0" xfId="0" applyFont="1" applyFill="1"/>
    <xf numFmtId="3" fontId="21" fillId="6" borderId="0" xfId="0" applyNumberFormat="1" applyFont="1" applyFill="1" applyAlignment="1">
      <alignment vertical="center"/>
    </xf>
    <xf numFmtId="3" fontId="21" fillId="6" borderId="20" xfId="0" applyNumberFormat="1" applyFont="1" applyFill="1" applyBorder="1" applyAlignment="1">
      <alignment vertical="center"/>
    </xf>
    <xf numFmtId="3" fontId="21" fillId="6" borderId="21" xfId="0" applyNumberFormat="1" applyFont="1" applyFill="1" applyBorder="1" applyAlignment="1">
      <alignment vertical="center"/>
    </xf>
    <xf numFmtId="3" fontId="21" fillId="6" borderId="22" xfId="0" applyNumberFormat="1" applyFont="1" applyFill="1" applyBorder="1" applyAlignment="1">
      <alignment vertical="center"/>
    </xf>
    <xf numFmtId="3" fontId="21" fillId="6" borderId="5" xfId="0" applyNumberFormat="1" applyFont="1" applyFill="1" applyBorder="1" applyAlignment="1">
      <alignment vertical="center"/>
    </xf>
    <xf numFmtId="177" fontId="21" fillId="5" borderId="0" xfId="0" applyNumberFormat="1" applyFont="1" applyFill="1" applyAlignment="1">
      <alignment vertical="center"/>
    </xf>
    <xf numFmtId="177" fontId="21" fillId="5" borderId="14" xfId="0" applyNumberFormat="1" applyFont="1" applyFill="1" applyBorder="1" applyAlignment="1">
      <alignment vertical="center"/>
    </xf>
    <xf numFmtId="177" fontId="21" fillId="5" borderId="15" xfId="0" applyNumberFormat="1" applyFont="1" applyFill="1" applyBorder="1" applyAlignment="1">
      <alignment vertical="center"/>
    </xf>
    <xf numFmtId="177" fontId="21" fillId="5" borderId="16" xfId="0" applyNumberFormat="1" applyFont="1" applyFill="1" applyBorder="1" applyAlignment="1">
      <alignment vertical="center"/>
    </xf>
    <xf numFmtId="177" fontId="21" fillId="5" borderId="17" xfId="0" applyNumberFormat="1" applyFont="1" applyFill="1" applyBorder="1" applyAlignment="1">
      <alignment vertical="center"/>
    </xf>
    <xf numFmtId="177" fontId="21" fillId="5" borderId="18" xfId="0" applyNumberFormat="1" applyFont="1" applyFill="1" applyBorder="1" applyAlignment="1">
      <alignment vertical="center"/>
    </xf>
    <xf numFmtId="177" fontId="21" fillId="5" borderId="5" xfId="0" applyNumberFormat="1" applyFont="1" applyFill="1" applyBorder="1" applyAlignment="1">
      <alignment vertical="center"/>
    </xf>
    <xf numFmtId="0" fontId="21" fillId="6" borderId="20" xfId="0" applyFont="1" applyFill="1" applyBorder="1" applyAlignment="1">
      <alignment vertical="center"/>
    </xf>
    <xf numFmtId="0" fontId="21" fillId="6" borderId="21" xfId="0" applyFont="1" applyFill="1" applyBorder="1" applyAlignment="1">
      <alignment vertical="center"/>
    </xf>
    <xf numFmtId="0" fontId="21" fillId="6" borderId="22" xfId="0" applyFont="1" applyFill="1" applyBorder="1" applyAlignment="1">
      <alignment vertical="center"/>
    </xf>
    <xf numFmtId="0" fontId="21" fillId="6" borderId="5" xfId="0" applyFont="1" applyFill="1" applyBorder="1" applyAlignment="1">
      <alignment vertical="center"/>
    </xf>
    <xf numFmtId="0" fontId="22" fillId="4" borderId="10" xfId="0" applyFont="1" applyFill="1" applyBorder="1" applyProtection="1">
      <protection locked="0"/>
    </xf>
    <xf numFmtId="178" fontId="21" fillId="5" borderId="18" xfId="0" applyNumberFormat="1" applyFont="1" applyFill="1" applyBorder="1" applyAlignment="1" applyProtection="1">
      <alignment vertical="center"/>
      <protection locked="0"/>
    </xf>
    <xf numFmtId="178" fontId="21" fillId="5" borderId="19" xfId="0" applyNumberFormat="1" applyFont="1" applyFill="1" applyBorder="1" applyAlignment="1" applyProtection="1">
      <alignment vertical="center"/>
      <protection locked="0"/>
    </xf>
    <xf numFmtId="177" fontId="21" fillId="5" borderId="5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textRotation="90"/>
    </xf>
    <xf numFmtId="0" fontId="1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5">
    <dxf>
      <fill>
        <patternFill>
          <bgColor rgb="FFFFFFFF"/>
        </patternFill>
      </fill>
    </dxf>
    <dxf>
      <fill>
        <patternFill>
          <bgColor rgb="FFC00000"/>
        </patternFill>
      </fill>
    </dxf>
    <dxf>
      <fill>
        <patternFill>
          <bgColor rgb="FF3CB371"/>
        </patternFill>
      </fill>
    </dxf>
    <dxf>
      <fill>
        <patternFill>
          <bgColor rgb="FFA6A6A6"/>
        </patternFill>
      </fill>
    </dxf>
    <dxf>
      <fill>
        <patternFill>
          <bgColor rgb="FFF8F8F8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4" Type="http://schemas.openxmlformats.org/officeDocument/2006/relationships/worksheet" Target="worksheets/sheet3.xml" /><Relationship Id="rId28" Type="http://schemas.openxmlformats.org/officeDocument/2006/relationships/styles" Target="styles.xml" /><Relationship Id="rId29" Type="http://schemas.openxmlformats.org/officeDocument/2006/relationships/sharedStrings" Target="sharedStrings.xml" /><Relationship Id="rId8" Type="http://schemas.openxmlformats.org/officeDocument/2006/relationships/worksheet" Target="worksheets/sheet7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7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2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6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7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8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9.pn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0.png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1419225</xdr:colOff>
      <xdr:row>2</xdr:row>
      <xdr:rowOff>47625</xdr:rowOff>
    </xdr:from>
    <xdr:to>
      <xdr:col>4</xdr:col>
      <xdr:colOff>1295400</xdr:colOff>
      <xdr:row>5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975" y="714375"/>
          <a:ext cx="1952625" cy="657225"/>
        </a:xfrm>
        <a:prstGeom prst="rect"/>
      </xdr:spPr>
    </xdr:pic>
    <xdr:clientData/>
  </xdr:twoCellAnchor>
  <xdr:twoCellAnchor editAs="oneCell">
    <xdr:from>
      <xdr:col>4</xdr:col>
      <xdr:colOff>2714625</xdr:colOff>
      <xdr:row>2</xdr:row>
      <xdr:rowOff>0</xdr:rowOff>
    </xdr:from>
    <xdr:to>
      <xdr:col>4</xdr:col>
      <xdr:colOff>5238750</xdr:colOff>
      <xdr:row>6</xdr:row>
      <xdr:rowOff>0</xdr:rowOff>
    </xdr:to>
    <xdr:pic>
      <xdr:nvPicPr>
        <xdr:cNvPr id="2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7825" y="666750"/>
          <a:ext cx="2524125" cy="762000"/>
        </a:xfrm>
        <a:prstGeom prst="rect"/>
      </xdr:spPr>
    </xdr:pic>
    <xdr:clientData/>
  </xdr:twoCellAnchor>
  <xdr:twoCellAnchor editAs="oneCell">
    <xdr:from>
      <xdr:col>2</xdr:col>
      <xdr:colOff>142875</xdr:colOff>
      <xdr:row>38</xdr:row>
      <xdr:rowOff>0</xdr:rowOff>
    </xdr:from>
    <xdr:to>
      <xdr:col>4</xdr:col>
      <xdr:colOff>6515100</xdr:colOff>
      <xdr:row>94</xdr:row>
      <xdr:rowOff>171450</xdr:rowOff>
    </xdr:to>
    <xdr:pic>
      <xdr:nvPicPr>
        <xdr:cNvPr id="3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9625" y="5324475"/>
          <a:ext cx="8448675" cy="10648950"/>
        </a:xfrm>
        <a:prstGeom prst="rect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3028950</xdr:colOff>
      <xdr:row>9</xdr:row>
      <xdr:rowOff>0</xdr:rowOff>
    </xdr:from>
    <xdr:to>
      <xdr:col>3</xdr:col>
      <xdr:colOff>171450</xdr:colOff>
      <xdr:row>26</xdr:row>
      <xdr:rowOff>104775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1762125"/>
          <a:ext cx="2857500" cy="33432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2552700</xdr:colOff>
      <xdr:row>9</xdr:row>
      <xdr:rowOff>0</xdr:rowOff>
    </xdr:from>
    <xdr:to>
      <xdr:col>8</xdr:col>
      <xdr:colOff>266700</xdr:colOff>
      <xdr:row>18</xdr:row>
      <xdr:rowOff>76200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0" y="1762125"/>
          <a:ext cx="3810000" cy="17907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17</xdr:row>
      <xdr:rowOff>38100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15621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22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260985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3143250</xdr:colOff>
      <xdr:row>9</xdr:row>
      <xdr:rowOff>0</xdr:rowOff>
    </xdr:from>
    <xdr:to>
      <xdr:col>3</xdr:col>
      <xdr:colOff>47625</xdr:colOff>
      <xdr:row>26</xdr:row>
      <xdr:rowOff>114300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0" y="1762125"/>
          <a:ext cx="2619375" cy="335280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3095625</xdr:colOff>
      <xdr:row>9</xdr:row>
      <xdr:rowOff>0</xdr:rowOff>
    </xdr:from>
    <xdr:to>
      <xdr:col>3</xdr:col>
      <xdr:colOff>95250</xdr:colOff>
      <xdr:row>21</xdr:row>
      <xdr:rowOff>123825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2375" y="1762125"/>
          <a:ext cx="2714625" cy="240982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20</xdr:row>
      <xdr:rowOff>95250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2190750"/>
        </a:xfrm>
        <a:prstGeom prst="rect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26</xdr:row>
      <xdr:rowOff>171450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3409950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1076325</xdr:colOff>
      <xdr:row>9</xdr:row>
      <xdr:rowOff>0</xdr:rowOff>
    </xdr:from>
    <xdr:to>
      <xdr:col>18</xdr:col>
      <xdr:colOff>114300</xdr:colOff>
      <xdr:row>32</xdr:row>
      <xdr:rowOff>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2125"/>
          <a:ext cx="6762750" cy="43815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drawing" Target="../drawings/drawing5.xml" /><Relationship Id="rId3" Type="http://schemas.openxmlformats.org/officeDocument/2006/relationships/vmlDrawing" Target="../drawings/vmlDrawing4.vml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5.vml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6.vml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comments" Target="../comments16.xml" /><Relationship Id="rId2" Type="http://schemas.openxmlformats.org/officeDocument/2006/relationships/drawing" Target="../drawings/drawing8.xml" /><Relationship Id="rId3" Type="http://schemas.openxmlformats.org/officeDocument/2006/relationships/vmlDrawing" Target="../drawings/vmlDrawing7.vml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comments" Target="../comments18.xml" /><Relationship Id="rId2" Type="http://schemas.openxmlformats.org/officeDocument/2006/relationships/drawing" Target="../drawings/drawing9.xml" /><Relationship Id="rId3" Type="http://schemas.openxmlformats.org/officeDocument/2006/relationships/vmlDrawing" Target="../drawings/vmlDrawing8.v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drawing" Target="../drawings/drawing10.xml" /><Relationship Id="rId3" Type="http://schemas.openxmlformats.org/officeDocument/2006/relationships/vmlDrawing" Target="../drawings/vmlDrawing9.vml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comments" Target="../comments22.xml" /><Relationship Id="rId2" Type="http://schemas.openxmlformats.org/officeDocument/2006/relationships/vmlDrawing" Target="../drawings/vmlDrawing10.v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3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>
    <row r="1" ht="12.75">
      <c r="A1" t="s">
        <v>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Great Lakes, "&amp;IFERROR(INDEX({"May"},MATCH(Welcome!C12,{"May-2026"},0)),"SELECT A CALENDAR MONTH")&amp;" "&amp;IFERROR(INDEX({"2026"},MATCH(Welcome!C12,{"May-2026"},0)),"SELECT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54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'Great Lakes-Lists'!$A$1:$A$3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6"/>
  <sheetViews>
    <sheetView showRowColHeaders="0" workbookViewId="0" topLeftCell="A1">
      <selection pane="topLeft" activeCell="I37" sqref="I3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Central, "&amp;IFERROR(INDEX({"May"},MATCH(Welcome!C12,{"May-2026"},0)),"SELECT A CALENDAR MONTH")&amp;" "&amp;IFERROR(INDEX({"2026"},MATCH(Welcome!C12,{"May-2026"},0)),"SELECT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55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3" t="s">
        <v>46</v>
      </c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9" t="s">
        <v>45</v>
      </c>
      <c r="D24" s="150"/>
      <c r="E24" s="150"/>
      <c r="F24" s="151"/>
      <c r="G24" s="150"/>
      <c r="H24" s="150"/>
      <c r="I24" s="152"/>
      <c r="J24" s="150"/>
      <c r="K24" s="150"/>
      <c r="L24" s="153"/>
      <c r="M24" s="151"/>
      <c r="N24" s="150"/>
      <c r="O24" s="150"/>
      <c r="P24" s="153"/>
      <c r="Q24" s="150"/>
      <c r="R24" s="150"/>
      <c r="S24" s="152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3" t="s">
        <v>46</v>
      </c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54" t="s">
        <v>23</v>
      </c>
      <c r="D26" s="150"/>
      <c r="E26" s="150"/>
      <c r="F26" s="151"/>
      <c r="G26" s="150"/>
      <c r="H26" s="150"/>
      <c r="I26" s="152"/>
      <c r="J26" s="150"/>
      <c r="K26" s="150"/>
      <c r="L26" s="153"/>
      <c r="M26" s="151"/>
      <c r="N26" s="150"/>
      <c r="O26" s="150"/>
      <c r="P26" s="153"/>
      <c r="Q26" s="150"/>
      <c r="R26" s="150"/>
      <c r="S26" s="152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2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1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5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6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7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21">
      <c r="A32" s="21"/>
      <c r="B32" s="119"/>
      <c r="C32" s="158" t="s">
        <v>27</v>
      </c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7.5" customHeight="1">
      <c r="A33" s="21"/>
      <c r="B33" s="119"/>
      <c r="C33" s="157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9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0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 thickBot="1">
      <c r="A36" s="21"/>
      <c r="B36" s="119"/>
      <c r="C36" s="161"/>
      <c r="D36" s="119"/>
      <c r="E36" s="121"/>
      <c r="F36" s="122"/>
      <c r="G36" s="121"/>
      <c r="H36" s="24"/>
      <c r="I36" s="174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>
      <c r="A37" s="21"/>
      <c r="B37" s="119"/>
      <c r="C37" s="162" t="s">
        <v>20</v>
      </c>
      <c r="D37" s="119"/>
      <c r="E37" s="121"/>
      <c r="F37" s="163" t="s">
        <v>44</v>
      </c>
      <c r="G37" s="121"/>
      <c r="H37" s="24"/>
      <c r="I37" s="207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150="","PassBecauseBlankAllowed",IF(AND(I150="no",ISBLANK(I37)),"Pass",IF(NOT(IF(I150="no",ISBLANK(I37),TRUE)),"Fail",IF(NOT(IF(I150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allowed",IF(I150="","",IF(AND(I150="no",ISBLANK(I37)),"",IF(NOT(IF(I150="no",ISBLANK(I37),TRUE)),"leave blank",IF(NOT(IF(I150="yes",NOT(ISBLANK(I37)),TRUE)),"input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thickBot="1">
      <c r="A38" s="21"/>
      <c r="B38" s="119"/>
      <c r="C38" s="162" t="s">
        <v>43</v>
      </c>
      <c r="D38" s="119"/>
      <c r="E38" s="121"/>
      <c r="F38" s="163" t="s">
        <v>44</v>
      </c>
      <c r="G38" s="121"/>
      <c r="H38" s="24"/>
      <c r="I38" s="208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150="","PassBecauseBlankAllowed",IF(AND(I150="no",ISBLANK(I38)),"Pass",IF(NOT(IF(I150="no",ISBLANK(I38),TRUE)),"Fail",IF(NOT(IF(I150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allowed",IF(I150="","",IF(AND(I150="no",ISBLANK(I38)),"",IF(NOT(IF(I150="no",ISBLANK(I38),TRUE)),"leave blank",IF(NOT(IF(I150="yes",NOT(ISBLANK(I38)),TRUE)),"input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61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customHeight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 thickBot="1">
      <c r="A42" s="21"/>
      <c r="B42" s="119"/>
      <c r="C42" s="176"/>
      <c r="D42" s="119"/>
      <c r="E42" s="121"/>
      <c r="F42" s="122"/>
      <c r="G42" s="121"/>
      <c r="H42" s="24"/>
      <c r="I42" s="174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77" t="s">
        <v>42</v>
      </c>
      <c r="D43" s="119"/>
      <c r="E43" s="121"/>
      <c r="F43" s="163"/>
      <c r="G43" s="121"/>
      <c r="H43" s="24"/>
      <c r="I43" s="183">
        <f>IF(OR(OR(ISBLANK(IF(OR(OR(ISBLANK(IF(OR(OR(ISBLANK(I37),I37=""),OR(ISBLANK(I38),I38="")),"",(I37/I38))),IF(OR(OR(ISBLANK(I37),I37=""),OR(ISBLANK(I38),I38="")),"",(I37/I38))=""),OR(ISBLANK(1),1="")),"",(IF(OR(OR(ISBLANK(I37),I37=""),OR(ISBLANK(I38),I38="")),"",(I37/I38))-1))),IF(OR(OR(ISBLANK(IF(OR(OR(ISBLANK(I37),I37=""),OR(ISBLANK(I38),I38="")),"",(I37/I38))),IF(OR(OR(ISBLANK(I37),I37=""),OR(ISBLANK(I38),I38="")),"",(I37/I38))=""),OR(ISBLANK(1),1="")),"",(IF(OR(OR(ISBLANK(I37),I37=""),OR(ISBLANK(I38),I38="")),"",(I37/I38))-1))=""),OR(ISBLANK(100),100="")),"",(IF(OR(OR(ISBLANK(IF(OR(OR(ISBLANK(I37),I37=""),OR(ISBLANK(I38),I38="")),"",(I37/I38))),IF(OR(OR(ISBLANK(I37),I37=""),OR(ISBLANK(I38),I38="")),"",(I37/I38))=""),OR(ISBLANK(1),1="")),"",(IF(OR(OR(ISBLANK(I37),I37=""),OR(ISBLANK(I38),I38="")),"",(I37/I38))-1))*100))</f>
      </c>
      <c r="J43" s="24"/>
      <c r="K43" s="124"/>
      <c r="L43" s="163" t="s">
        <v>41</v>
      </c>
      <c r="M43" s="163"/>
      <c r="N43" s="124"/>
      <c r="O43" s="125"/>
      <c r="P43" s="166">
        <f>IF(TRUE,"PassBecauseNoConstraints","ERROR")</f>
      </c>
      <c r="Q43" s="125"/>
      <c r="R43" s="126"/>
      <c r="S43" s="167">
        <f>IF(TRUE,"","ERROR")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76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customHeight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9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customHeight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7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21">
      <c r="A52" s="21"/>
      <c r="B52" s="119"/>
      <c r="C52" s="158" t="s">
        <v>40</v>
      </c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7.5" customHeight="1">
      <c r="A53" s="21"/>
      <c r="B53" s="119"/>
      <c r="C53" s="157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59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 thickBot="1">
      <c r="A56" s="21"/>
      <c r="B56" s="119"/>
      <c r="C56" s="161"/>
      <c r="D56" s="119"/>
      <c r="E56" s="121"/>
      <c r="F56" s="122"/>
      <c r="G56" s="121"/>
      <c r="H56" s="24"/>
      <c r="I56" s="174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>
      <c r="A57" s="21"/>
      <c r="B57" s="119"/>
      <c r="C57" s="162" t="s">
        <v>39</v>
      </c>
      <c r="D57" s="119"/>
      <c r="E57" s="121"/>
      <c r="F57" s="163" t="s">
        <v>44</v>
      </c>
      <c r="G57" s="121"/>
      <c r="H57" s="24"/>
      <c r="I57" s="207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150="","PassBecauseBlankAllowed",IF(AND(I150="no",ISBLANK(I57)),"Pass",IF(NOT(IF(I150="no",ISBLANK(I57),TRUE)),"Fail",IF(NOT(IF(I150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allowed",IF(I150="","",IF(AND(I150="no",ISBLANK(I57)),"",IF(NOT(IF(I150="no",ISBLANK(I57),TRUE)),"leave blank",IF(NOT(IF(I150="yes",NOT(ISBLANK(I57)),TRUE)),"input required",IF(NOT(I57&gt;=0),"must be &gt;= 0",IF(NOT(I57&gt;=I37),"&lt; last month sales","")))))))))</f>
      </c>
      <c r="T57" s="126"/>
      <c r="U57" s="51"/>
      <c r="V57" s="127"/>
      <c r="W57" s="206"/>
      <c r="X57" s="127"/>
      <c r="Y57" s="21"/>
    </row>
    <row r="58" spans="1:25" ht="15" thickBot="1">
      <c r="A58" s="21"/>
      <c r="B58" s="119"/>
      <c r="C58" s="162" t="s">
        <v>38</v>
      </c>
      <c r="D58" s="119"/>
      <c r="E58" s="121"/>
      <c r="F58" s="163" t="s">
        <v>44</v>
      </c>
      <c r="G58" s="121"/>
      <c r="H58" s="24"/>
      <c r="I58" s="208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150="","PassBecauseBlankAllowed",IF(AND(I150="no",ISBLANK(I58)),"Pass",IF(NOT(IF(I150="no",ISBLANK(I58),TRUE)),"Fail",IF(NOT(IF(I150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allowed",IF(I150="","",IF(AND(I150="no",ISBLANK(I58)),"",IF(NOT(IF(I150="no",ISBLANK(I58),TRUE)),"leave blank",IF(NOT(IF(I150="yes",NOT(ISBLANK(I58)),TRUE)),"input required",IF(NOT(I58&gt;=0),"must be &gt;= 0",IF(NOT(I58&gt;=I38),"&lt; year ago month sales","")))))))))</f>
      </c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61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customHeight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 thickBot="1">
      <c r="A62" s="21"/>
      <c r="B62" s="119"/>
      <c r="C62" s="176"/>
      <c r="D62" s="119"/>
      <c r="E62" s="121"/>
      <c r="F62" s="122"/>
      <c r="G62" s="121"/>
      <c r="H62" s="24"/>
      <c r="I62" s="174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77" t="s">
        <v>37</v>
      </c>
      <c r="D63" s="119"/>
      <c r="E63" s="121"/>
      <c r="F63" s="163"/>
      <c r="G63" s="121"/>
      <c r="H63" s="24"/>
      <c r="I63" s="183">
        <f>IF(OR(OR(ISBLANK(IF(OR(OR(ISBLANK(IF(OR(OR(ISBLANK(I57),I57=""),OR(ISBLANK(I58),I58="")),"",(I57/I58))),IF(OR(OR(ISBLANK(I57),I57=""),OR(ISBLANK(I58),I58="")),"",(I57/I58))=""),OR(ISBLANK(1),1="")),"",(IF(OR(OR(ISBLANK(I57),I57=""),OR(ISBLANK(I58),I58="")),"",(I57/I58))-1))),IF(OR(OR(ISBLANK(IF(OR(OR(ISBLANK(I57),I57=""),OR(ISBLANK(I58),I58="")),"",(I57/I58))),IF(OR(OR(ISBLANK(I57),I57=""),OR(ISBLANK(I58),I58="")),"",(I57/I58))=""),OR(ISBLANK(1),1="")),"",(IF(OR(OR(ISBLANK(I57),I57=""),OR(ISBLANK(I58),I58="")),"",(I57/I58))-1))=""),OR(ISBLANK(100),100="")),"",(IF(OR(OR(ISBLANK(IF(OR(OR(ISBLANK(I57),I57=""),OR(ISBLANK(I58),I58="")),"",(I57/I58))),IF(OR(OR(ISBLANK(I57),I57=""),OR(ISBLANK(I58),I58="")),"",(I57/I58))=""),OR(ISBLANK(1),1="")),"",(IF(OR(OR(ISBLANK(I57),I57=""),OR(ISBLANK(I58),I58="")),"",(I57/I58))-1))*100))</f>
      </c>
      <c r="J63" s="24"/>
      <c r="K63" s="124"/>
      <c r="L63" s="163" t="s">
        <v>41</v>
      </c>
      <c r="M63" s="163"/>
      <c r="N63" s="124"/>
      <c r="O63" s="125"/>
      <c r="P63" s="166">
        <f>IF(TRUE,"PassBecauseNoConstraints","ERROR")</f>
      </c>
      <c r="Q63" s="125"/>
      <c r="R63" s="126"/>
      <c r="S63" s="167">
        <f>IF(TRUE,"","ERROR")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76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customHeight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9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customHeight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7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21">
      <c r="A72" s="21"/>
      <c r="B72" s="119"/>
      <c r="C72" s="158" t="s">
        <v>36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7.5" customHeight="1">
      <c r="A73" s="21"/>
      <c r="B73" s="119"/>
      <c r="C73" s="157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84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45" customHeight="1">
      <c r="A75" s="21"/>
      <c r="B75" s="119"/>
      <c r="C75" s="185" t="s">
        <v>35</v>
      </c>
      <c r="D75" s="186"/>
      <c r="E75" s="186"/>
      <c r="F75" s="187"/>
      <c r="G75" s="186"/>
      <c r="H75" s="186"/>
      <c r="I75" s="188"/>
      <c r="J75" s="186"/>
      <c r="K75" s="186"/>
      <c r="L75" s="189"/>
      <c r="M75" s="187"/>
      <c r="N75" s="186"/>
      <c r="O75" s="186"/>
      <c r="P75" s="189"/>
      <c r="Q75" s="186"/>
      <c r="R75" s="186"/>
      <c r="S75" s="188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3" t="s">
        <v>46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9" t="s">
        <v>34</v>
      </c>
      <c r="D77" s="150"/>
      <c r="E77" s="150"/>
      <c r="F77" s="151"/>
      <c r="G77" s="150"/>
      <c r="H77" s="150"/>
      <c r="I77" s="152"/>
      <c r="J77" s="150"/>
      <c r="K77" s="150"/>
      <c r="L77" s="153"/>
      <c r="M77" s="151"/>
      <c r="N77" s="150"/>
      <c r="O77" s="150"/>
      <c r="P77" s="153"/>
      <c r="Q77" s="150"/>
      <c r="R77" s="150"/>
      <c r="S77" s="152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3" t="s">
        <v>46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60" customHeight="1">
      <c r="A79" s="21"/>
      <c r="B79" s="119"/>
      <c r="C79" s="143" t="s">
        <v>33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customHeight="1">
      <c r="A80" s="21"/>
      <c r="B80" s="119"/>
      <c r="C80" s="184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9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0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61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>
      <c r="A84" s="21"/>
      <c r="B84" s="119"/>
      <c r="C84" s="162" t="s">
        <v>32</v>
      </c>
      <c r="D84" s="119"/>
      <c r="E84" s="121"/>
      <c r="F84" s="163" t="s">
        <v>44</v>
      </c>
      <c r="G84" s="121"/>
      <c r="H84" s="24"/>
      <c r="I84" s="207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150="","PassBecauseBlankAllowed",IF(AND(I150="no",ISBLANK(I84)),"Pass",IF(NOT(IF(I150="no",ISBLANK(I84),TRUE)),"Fail",IF(ISBLANK(I84),"PassBecauseBlankAllowed",IF(NOT(I84&gt;=0),"Fail",IF(NOT(I84&lt;=(1.5*I37)),"Fail","Pass")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allowed",IF(I150="","",IF(AND(I150="no",ISBLANK(I84)),"",IF(NOT(IF(I150="no",ISBLANK(I84),TRUE)),"leave blank",IF(ISBLANK(I84),"",IF(NOT(I84&gt;=0),"must be &gt;= 0",IF(NOT(I84&lt;=(1.5*I37)),"&gt; 1.5 * last month sales",""))))))))))</f>
      </c>
      <c r="T84" s="126"/>
      <c r="U84" s="51"/>
      <c r="V84" s="127"/>
      <c r="W84" s="206"/>
      <c r="X84" s="127"/>
      <c r="Y84" s="21"/>
    </row>
    <row r="85" spans="1:25" ht="15" thickBot="1">
      <c r="A85" s="21"/>
      <c r="B85" s="119"/>
      <c r="C85" s="162" t="s">
        <v>31</v>
      </c>
      <c r="D85" s="119"/>
      <c r="E85" s="121"/>
      <c r="F85" s="163" t="s">
        <v>44</v>
      </c>
      <c r="G85" s="121"/>
      <c r="H85" s="24"/>
      <c r="I85" s="208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150="","PassBecauseBlankAllowed",IF(AND(I150="no",ISBLANK(I85)),"Pass",IF(NOT(IF(I150="no",ISBLANK(I85),TRUE)),"Fail",IF(ISBLANK(I85),"PassBecauseBlankAllowed",IF(NOT(I85&gt;=0),"Fail","Pass"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allowed",IF(I150="","",IF(AND(I150="no",ISBLANK(I85)),"",IF(NOT(IF(I150="no",ISBLANK(I85),TRUE)),"leave blank",IF(ISBLANK(I85),"",IF(NOT(I85&gt;=0),"must be &gt;= 0","")))))))))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61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 thickBot="1">
      <c r="A87" s="21"/>
      <c r="B87" s="119"/>
      <c r="C87" s="176"/>
      <c r="D87" s="119"/>
      <c r="E87" s="121"/>
      <c r="F87" s="122"/>
      <c r="G87" s="121"/>
      <c r="H87" s="24"/>
      <c r="I87" s="174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30" thickBot="1">
      <c r="A88" s="21"/>
      <c r="B88" s="119"/>
      <c r="C88" s="177" t="s">
        <v>15</v>
      </c>
      <c r="D88" s="119"/>
      <c r="E88" s="121"/>
      <c r="F88" s="163"/>
      <c r="G88" s="121"/>
      <c r="H88" s="24"/>
      <c r="I88" s="194">
        <f>IF(OR(OR(ISBLANK(31),31=""),OR(ISBLANK(IF(OR(OR(ISBLANK(I85),I85=""),OR(ISBLANK(I84),I84="")),"",(I85/I84))),IF(OR(OR(ISBLANK(I85),I85=""),OR(ISBLANK(I84),I84="")),"",(I85/I84))="")),"",(31*IF(OR(OR(ISBLANK(I85),I85=""),OR(ISBLANK(I84),I84="")),"",(I85/I84))))</f>
      </c>
      <c r="J88" s="24"/>
      <c r="K88" s="124"/>
      <c r="L88" s="163" t="s">
        <v>30</v>
      </c>
      <c r="M88" s="163"/>
      <c r="N88" s="124"/>
      <c r="O88" s="125"/>
      <c r="P88" s="166">
        <f>IF(TRUE,"PassBecauseNoConstraints","ERROR")</f>
      </c>
      <c r="Q88" s="125"/>
      <c r="R88" s="126"/>
      <c r="S88" s="167">
        <f>IF(TRUE,"","ERROR")</f>
      </c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76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customHeight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9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customHeight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7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21">
      <c r="A97" s="21"/>
      <c r="B97" s="119"/>
      <c r="C97" s="158" t="s">
        <v>29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7.5" customHeight="1">
      <c r="A98" s="21"/>
      <c r="B98" s="119"/>
      <c r="C98" s="157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28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26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84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 thickBot="1">
      <c r="A105" s="21"/>
      <c r="B105" s="119"/>
      <c r="C105" s="161"/>
      <c r="D105" s="119"/>
      <c r="E105" s="121"/>
      <c r="F105" s="122"/>
      <c r="G105" s="121"/>
      <c r="H105" s="24"/>
      <c r="I105" s="174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thickBot="1">
      <c r="A106" s="21"/>
      <c r="B106" s="119"/>
      <c r="C106" s="162" t="s">
        <v>25</v>
      </c>
      <c r="D106" s="119"/>
      <c r="E106" s="121"/>
      <c r="F106" s="163"/>
      <c r="G106" s="121"/>
      <c r="H106" s="24"/>
      <c r="I106" s="209"/>
      <c r="J106" s="24"/>
      <c r="K106" s="124"/>
      <c r="L106" s="163" t="s">
        <v>24</v>
      </c>
      <c r="M106" s="163"/>
      <c r="N106" s="124"/>
      <c r="O106" s="125"/>
      <c r="P106" s="166">
        <f>IF(NOT(NOT(IF(ISERROR(I106),ERROR.TYPE(#REF!)=ERROR.TYPE(I106),FALSE))),"Fail",IF(NOT(IF(ISBLANK(I106),TRUE,ISNUMBER(I106))),"Fail",IF(NOT(IF(ISBLANK(I106),TRUE,LEN(I106)-FIND(".",I106&amp;".")&lt;=1)),"Fail",IF(I150="","PassBecauseBlankAllowed",IF(AND(I150="no",ISBLANK(I106)),"Pass",IF(NOT(IF(I150="no",ISBLANK(I106),TRUE)),"Fail",IF(NOT(IF(I150="yes",NOT(ISBLANK(I106)),TRUE)),"Fail",IF(NOT(I106&gt;=0),"Fail","Pass"))))))))</f>
      </c>
      <c r="Q106" s="125"/>
      <c r="R106" s="126"/>
      <c r="S106" s="167">
        <f>IF(NOT(NOT(IF(ISERROR(I106),ERROR.TYPE(#REF!)=ERROR.TYPE(I106),FALSE))),"UNDO NOW (use button or Ctrl+Z)! CANNOT DRAG-AND-DROP CELLS",IF(NOT(IF(ISBLANK(I106),TRUE,ISNUMBER(I106))),"enter a number",IF(NOT(IF(ISBLANK(I106),TRUE,LEN(I106)-FIND(".",I106&amp;".")&lt;=1)),"only 1 decimal place(s) allowed",IF(I150="","",IF(AND(I150="no",ISBLANK(I106)),"",IF(NOT(IF(I150="no",ISBLANK(I106),TRUE)),"leave blank",IF(NOT(IF(I150="yes",NOT(ISBLANK(I106)),TRUE)),"input required",IF(NOT(I106&gt;=0),"must be &gt;= 0",""))))))))</f>
      </c>
      <c r="T106" s="126"/>
      <c r="U106" s="51"/>
      <c r="V106" s="127"/>
      <c r="W106" s="206"/>
      <c r="X106" s="127"/>
      <c r="Y106" s="21"/>
    </row>
    <row r="107" spans="1:25" ht="15" hidden="1">
      <c r="A107" s="21"/>
      <c r="B107" s="119"/>
      <c r="C107" s="161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customHeight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76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77" t="s">
        <v>22</v>
      </c>
      <c r="D111" s="119"/>
      <c r="E111" s="121"/>
      <c r="F111" s="163" t="s">
        <v>44</v>
      </c>
      <c r="G111" s="121"/>
      <c r="H111" s="24"/>
      <c r="I111" s="194">
        <f>IF(OR(OR(ISBLANK(I37),I37=""),OR(ISBLANK(I106),I106="")),"",(I37/I106))</f>
      </c>
      <c r="J111" s="24"/>
      <c r="K111" s="124"/>
      <c r="L111" s="23"/>
      <c r="M111" s="163"/>
      <c r="N111" s="124"/>
      <c r="O111" s="125"/>
      <c r="P111" s="166">
        <f>IF(TRUE,"PassBecauseNoConstraints","ERROR")</f>
      </c>
      <c r="Q111" s="125"/>
      <c r="R111" s="126"/>
      <c r="S111" s="167">
        <f>IF(TRUE,"","ERROR")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76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customHeight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9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customHeight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7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21">
      <c r="A120" s="21"/>
      <c r="B120" s="119"/>
      <c r="C120" s="158" t="s">
        <v>21</v>
      </c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7.5" customHeight="1">
      <c r="A121" s="21"/>
      <c r="B121" s="119"/>
      <c r="C121" s="157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59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 thickBot="1">
      <c r="A124" s="21"/>
      <c r="B124" s="119"/>
      <c r="C124" s="161"/>
      <c r="D124" s="119"/>
      <c r="E124" s="121"/>
      <c r="F124" s="122"/>
      <c r="G124" s="121"/>
      <c r="H124" s="24"/>
      <c r="I124" s="174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>
      <c r="A125" s="21"/>
      <c r="B125" s="119"/>
      <c r="C125" s="162" t="s">
        <v>19</v>
      </c>
      <c r="D125" s="119"/>
      <c r="E125" s="121"/>
      <c r="F125" s="163" t="s">
        <v>44</v>
      </c>
      <c r="G125" s="121"/>
      <c r="H125" s="24"/>
      <c r="I125" s="207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150="","PassBecauseBlankAllowed",IF(AND(I150="no",ISBLANK(I125)),"Pass",IF(NOT(IF(I150="no",ISBLANK(I125),TRUE)),"Fail",IF(NOT(IF(I150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allowed",IF(I150="","",IF(AND(I150="no",ISBLANK(I125)),"",IF(NOT(IF(I150="no",ISBLANK(I125),TRUE)),"leave blank",IF(NOT(IF(I150="yes",NOT(ISBLANK(I125)),TRUE)),"input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thickBot="1">
      <c r="A126" s="21"/>
      <c r="B126" s="119"/>
      <c r="C126" s="162" t="s">
        <v>18</v>
      </c>
      <c r="D126" s="119"/>
      <c r="E126" s="121"/>
      <c r="F126" s="163" t="s">
        <v>44</v>
      </c>
      <c r="G126" s="121"/>
      <c r="H126" s="24"/>
      <c r="I126" s="208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150="","PassBecauseBlankAllowed",IF(AND(I150="no",ISBLANK(I126)),"Pass",IF(NOT(IF(I150="no",ISBLANK(I126),TRUE)),"Fail",IF(NOT(IF(I150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allowed",IF(I150="","",IF(AND(I150="no",ISBLANK(I126)),"",IF(NOT(IF(I150="no",ISBLANK(I126),TRUE)),"leave blank",IF(NOT(IF(I150="yes",NOT(ISBLANK(I126)),TRUE)),"input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61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customHeight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 thickBot="1">
      <c r="A130" s="21"/>
      <c r="B130" s="119"/>
      <c r="C130" s="176"/>
      <c r="D130" s="119"/>
      <c r="E130" s="121"/>
      <c r="F130" s="122"/>
      <c r="G130" s="121"/>
      <c r="H130" s="24"/>
      <c r="I130" s="174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77" t="s">
        <v>37</v>
      </c>
      <c r="D131" s="119"/>
      <c r="E131" s="121"/>
      <c r="F131" s="163"/>
      <c r="G131" s="121"/>
      <c r="H131" s="24"/>
      <c r="I131" s="183">
        <f>IF(OR(OR(ISBLANK(IF(OR(OR(ISBLANK(IF(OR(OR(ISBLANK(I125),I125=""),OR(ISBLANK(I126),I126="")),"",(I125/I126))),IF(OR(OR(ISBLANK(I125),I125=""),OR(ISBLANK(I126),I126="")),"",(I125/I126))=""),OR(ISBLANK(1),1="")),"",(IF(OR(OR(ISBLANK(I125),I125=""),OR(ISBLANK(I126),I126="")),"",(I125/I126))-1))),IF(OR(OR(ISBLANK(IF(OR(OR(ISBLANK(I125),I125=""),OR(ISBLANK(I126),I126="")),"",(I125/I126))),IF(OR(OR(ISBLANK(I125),I125=""),OR(ISBLANK(I126),I126="")),"",(I125/I126))=""),OR(ISBLANK(1),1="")),"",(IF(OR(OR(ISBLANK(I125),I125=""),OR(ISBLANK(I126),I126="")),"",(I125/I126))-1))=""),OR(ISBLANK(100),100="")),"",(IF(OR(OR(ISBLANK(IF(OR(OR(ISBLANK(I125),I125=""),OR(ISBLANK(I126),I126="")),"",(I125/I126))),IF(OR(OR(ISBLANK(I125),I125=""),OR(ISBLANK(I126),I126="")),"",(I125/I126))=""),OR(ISBLANK(1),1="")),"",(IF(OR(OR(ISBLANK(I125),I125=""),OR(ISBLANK(I126),I126="")),"",(I125/I126))-1))*100))</f>
      </c>
      <c r="J131" s="24"/>
      <c r="K131" s="124"/>
      <c r="L131" s="163" t="s">
        <v>41</v>
      </c>
      <c r="M131" s="163"/>
      <c r="N131" s="124"/>
      <c r="O131" s="125"/>
      <c r="P131" s="166">
        <f>IF(TRUE,"PassBecauseNoConstraints","ERROR")</f>
      </c>
      <c r="Q131" s="125"/>
      <c r="R131" s="126"/>
      <c r="S131" s="167">
        <f>IF(TRUE,"","ERROR")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76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customHeight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9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customHeight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7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21">
      <c r="A140" s="21"/>
      <c r="B140" s="119"/>
      <c r="C140" s="158" t="s">
        <v>17</v>
      </c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7.5" customHeight="1">
      <c r="A141" s="21"/>
      <c r="B141" s="119"/>
      <c r="C141" s="157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9" t="s">
        <v>16</v>
      </c>
      <c r="D143" s="150"/>
      <c r="E143" s="150"/>
      <c r="F143" s="151"/>
      <c r="G143" s="150"/>
      <c r="H143" s="150"/>
      <c r="I143" s="152"/>
      <c r="J143" s="150"/>
      <c r="K143" s="150"/>
      <c r="L143" s="153"/>
      <c r="M143" s="151"/>
      <c r="N143" s="150"/>
      <c r="O143" s="150"/>
      <c r="P143" s="153"/>
      <c r="Q143" s="150"/>
      <c r="R143" s="150"/>
      <c r="S143" s="152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14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13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84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59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6"/>
      <c r="D149" s="119"/>
      <c r="E149" s="121"/>
      <c r="F149" s="122"/>
      <c r="G149" s="121"/>
      <c r="H149" s="24"/>
      <c r="I149" s="174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7" t="s">
        <v>12</v>
      </c>
      <c r="D150" s="119"/>
      <c r="E150" s="121"/>
      <c r="F150" s="163"/>
      <c r="G150" s="121"/>
      <c r="H150" s="24"/>
      <c r="I150" s="205">
        <f>IF(OR(NOT(I37=""),NOT(I38=""),NOT(I57=""),NOT(I58=""),NOT(I84=""),NOT(I85=""),NOT(I106=""),NOT(I125=""),NOT(I126="")),"yes","")</f>
      </c>
      <c r="J150" s="24"/>
      <c r="K150" s="124"/>
      <c r="L150" s="12">
        <f>HYPERLINK("#I150",CHAR(128))</f>
      </c>
      <c r="M150" s="122"/>
      <c r="N150" s="124"/>
      <c r="O150" s="125"/>
      <c r="P150" s="166">
        <f>IF(TRUE,"PassBecauseNoConstraints","ERROR")</f>
      </c>
      <c r="Q150" s="125"/>
      <c r="R150" s="126"/>
      <c r="S150" s="167">
        <f>IF(TRUE,"","ERROR")</f>
      </c>
      <c r="T150" s="126"/>
      <c r="U150" s="51"/>
      <c r="V150" s="127"/>
      <c r="W150" s="206"/>
      <c r="X150" s="127"/>
      <c r="Y150" s="21"/>
    </row>
    <row r="151" spans="1:25" ht="15" hidden="1">
      <c r="A151" s="21"/>
      <c r="B151" s="119"/>
      <c r="C151" s="17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customHeight="1">
      <c r="A152" s="21"/>
      <c r="B152" s="119"/>
      <c r="C152" s="160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hidden="1">
      <c r="A153" s="21"/>
      <c r="B153" s="119"/>
      <c r="C153" s="159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customHeight="1">
      <c r="A154" s="21"/>
      <c r="B154" s="119"/>
      <c r="C154" s="156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hidden="1">
      <c r="A155" s="21"/>
      <c r="B155" s="119"/>
      <c r="C155" s="155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37.5" customHeight="1">
      <c r="A156" s="21" t="s">
        <v>10</v>
      </c>
      <c r="B156" s="21" t="s">
        <v>10</v>
      </c>
      <c r="C156" s="21" t="s">
        <v>10</v>
      </c>
      <c r="D156" s="21" t="s">
        <v>10</v>
      </c>
      <c r="E156" s="21" t="s">
        <v>10</v>
      </c>
      <c r="F156" s="21" t="s">
        <v>10</v>
      </c>
      <c r="G156" s="21" t="s">
        <v>10</v>
      </c>
      <c r="H156" s="21" t="s">
        <v>10</v>
      </c>
      <c r="I156" s="21" t="s">
        <v>10</v>
      </c>
      <c r="J156" s="21" t="s">
        <v>10</v>
      </c>
      <c r="K156" s="21" t="s">
        <v>10</v>
      </c>
      <c r="L156" s="21" t="s">
        <v>10</v>
      </c>
      <c r="M156" s="21" t="s">
        <v>10</v>
      </c>
      <c r="N156" s="21" t="s">
        <v>10</v>
      </c>
      <c r="O156" s="21" t="s">
        <v>10</v>
      </c>
      <c r="P156" s="21" t="s">
        <v>10</v>
      </c>
      <c r="Q156" s="21" t="s">
        <v>10</v>
      </c>
      <c r="R156" s="21" t="s">
        <v>10</v>
      </c>
      <c r="S156" s="21" t="s">
        <v>10</v>
      </c>
      <c r="T156" s="21" t="s">
        <v>10</v>
      </c>
      <c r="U156" s="21" t="s">
        <v>10</v>
      </c>
      <c r="V156" s="21" t="s">
        <v>10</v>
      </c>
      <c r="W156" s="21" t="s">
        <v>10</v>
      </c>
      <c r="X156" s="21" t="s">
        <v>10</v>
      </c>
      <c r="Y156" s="21" t="s">
        <v>10</v>
      </c>
    </row>
  </sheetData>
  <sheetProtection password="9B44" sheet="1" objects="1" scenarios="1"/>
  <mergeCells count="35">
    <mergeCell ref="A1:Y1"/>
    <mergeCell ref="A156:Y156"/>
    <mergeCell ref="C3:S3"/>
    <mergeCell ref="C7:S7"/>
    <mergeCell ref="C8:S8"/>
    <mergeCell ref="C9:S9"/>
    <mergeCell ref="C10:S10"/>
    <mergeCell ref="C23:S23"/>
    <mergeCell ref="C24:S24"/>
    <mergeCell ref="C25:S25"/>
    <mergeCell ref="C26:S26"/>
    <mergeCell ref="L37:M37"/>
    <mergeCell ref="L38:M38"/>
    <mergeCell ref="L43:M43"/>
    <mergeCell ref="L57:M57"/>
    <mergeCell ref="L58:M58"/>
    <mergeCell ref="L63:M63"/>
    <mergeCell ref="C75:S75"/>
    <mergeCell ref="C76:S76"/>
    <mergeCell ref="C77:S77"/>
    <mergeCell ref="C78:S78"/>
    <mergeCell ref="C79:S79"/>
    <mergeCell ref="L84:M84"/>
    <mergeCell ref="L85:M85"/>
    <mergeCell ref="L88:M88"/>
    <mergeCell ref="C100:S100"/>
    <mergeCell ref="C101:S101"/>
    <mergeCell ref="L106:M106"/>
    <mergeCell ref="L111:M111"/>
    <mergeCell ref="L125:M125"/>
    <mergeCell ref="L126:M126"/>
    <mergeCell ref="L131:M131"/>
    <mergeCell ref="C143:S143"/>
    <mergeCell ref="C144:S144"/>
    <mergeCell ref="C145:S145"/>
  </mergeCells>
  <conditionalFormatting sqref="A1:Y1">
    <cfRule type="cellIs" priority="1" dxfId="0" operator="notEqual" stopIfTrue="1">
      <formula>""</formula>
    </cfRule>
  </conditionalFormatting>
  <conditionalFormatting sqref="P3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8">
      <formula1>-999999999999</formula1>
    </dataValidation>
    <dataValidation type="decimal" operator="notEqual" allowBlank="1" showErrorMessage="1" errorTitle="Oops!" error="Please enter a number." sqref="I106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list" allowBlank="1" showErrorMessage="1" errorTitle="Oops!" error="Please select a value from the drop-down." sqref="I150">
      <formula1>'Central-Lists'!$A$1:$A$3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5"/>
  <sheetViews>
    <sheetView showRowColHeaders="0" workbookViewId="0" topLeftCell="A1">
      <selection pane="topLeft" activeCell="I36" sqref="I36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Southwest, "&amp;IFERROR(INDEX({"May"},MATCH(Welcome!C12,{"May-2026"},0)),"SELECT A CALENDAR MONTH")&amp;" "&amp;IFERROR(INDEX({"2026"},MATCH(Welcome!C12,{"May-2026"},0)),"SELECT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56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9" t="s">
        <v>45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54" t="s">
        <v>23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2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1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5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6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21">
      <c r="A31" s="21"/>
      <c r="B31" s="119"/>
      <c r="C31" s="158" t="s">
        <v>27</v>
      </c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7.5" customHeight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>
      <c r="A33" s="21"/>
      <c r="B33" s="119"/>
      <c r="C33" s="159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60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 thickBot="1">
      <c r="A35" s="21"/>
      <c r="B35" s="119"/>
      <c r="C35" s="161"/>
      <c r="D35" s="119"/>
      <c r="E35" s="121"/>
      <c r="F35" s="122"/>
      <c r="G35" s="121"/>
      <c r="H35" s="24"/>
      <c r="I35" s="174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>
      <c r="A36" s="21"/>
      <c r="B36" s="119"/>
      <c r="C36" s="162" t="s">
        <v>20</v>
      </c>
      <c r="D36" s="119"/>
      <c r="E36" s="121"/>
      <c r="F36" s="163" t="s">
        <v>44</v>
      </c>
      <c r="G36" s="121"/>
      <c r="H36" s="24"/>
      <c r="I36" s="207"/>
      <c r="J36" s="24"/>
      <c r="K36" s="124"/>
      <c r="L36" s="23"/>
      <c r="M36" s="163"/>
      <c r="N36" s="124"/>
      <c r="O36" s="125"/>
      <c r="P36" s="166">
        <f>IF(NOT(NOT(IF(ISERROR(I36),ERROR.TYPE(#REF!)=ERROR.TYPE(I36),FALSE))),"Fail",IF(NOT(IF(ISBLANK(I36),TRUE,ISNUMBER(I36))),"Fail",IF(NOT(IF(ISBLANK(I36),TRUE,LEN(I36)-FIND(".",I36&amp;".")&lt;=2)),"Fail",IF(I149="","PassBecauseBlankAllowed",IF(AND(I149="no",ISBLANK(I36)),"Pass",IF(NOT(IF(I149="no",ISBLANK(I36),TRUE)),"Fail",IF(NOT(IF(I149="yes",NOT(ISBLANK(I36)),TRUE)),"Fail",IF(NOT(I36&gt;=0),"Fail","Pass"))))))))</f>
      </c>
      <c r="Q36" s="125"/>
      <c r="R36" s="126"/>
      <c r="S36" s="167">
        <f>IF(NOT(NOT(IF(ISERROR(I36),ERROR.TYPE(#REF!)=ERROR.TYPE(I36),FALSE))),"UNDO NOW (use button or Ctrl+Z)! CANNOT DRAG-AND-DROP CELLS",IF(NOT(IF(ISBLANK(I36),TRUE,ISNUMBER(I36))),"enter a number",IF(NOT(IF(ISBLANK(I36),TRUE,LEN(I36)-FIND(".",I36&amp;".")&lt;=2)),"only 2 decimal place(s) allowed",IF(I149="","",IF(AND(I149="no",ISBLANK(I36)),"",IF(NOT(IF(I149="no",ISBLANK(I36),TRUE)),"leave blank",IF(NOT(IF(I149="yes",NOT(ISBLANK(I36)),TRUE)),"input required",IF(NOT(I36&gt;=0),"must be &gt;= 0",""))))))))</f>
      </c>
      <c r="T36" s="126"/>
      <c r="U36" s="51"/>
      <c r="V36" s="127"/>
      <c r="W36" s="206"/>
      <c r="X36" s="127"/>
      <c r="Y36" s="21"/>
    </row>
    <row r="37" spans="1:25" ht="15" thickBot="1">
      <c r="A37" s="21"/>
      <c r="B37" s="119"/>
      <c r="C37" s="162" t="s">
        <v>43</v>
      </c>
      <c r="D37" s="119"/>
      <c r="E37" s="121"/>
      <c r="F37" s="163" t="s">
        <v>44</v>
      </c>
      <c r="G37" s="121"/>
      <c r="H37" s="24"/>
      <c r="I37" s="208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149="","PassBecauseBlankAllowed",IF(AND(I149="no",ISBLANK(I37)),"Pass",IF(NOT(IF(I149="no",ISBLANK(I37),TRUE)),"Fail",IF(NOT(IF(I149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allowed",IF(I149="","",IF(AND(I149="no",ISBLANK(I37)),"",IF(NOT(IF(I149="no",ISBLANK(I37),TRUE)),"leave blank",IF(NOT(IF(I149="yes",NOT(ISBLANK(I37)),TRUE)),"input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customHeight="1">
      <c r="A39" s="21"/>
      <c r="B39" s="119"/>
      <c r="C39" s="160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76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thickBot="1">
      <c r="A42" s="21"/>
      <c r="B42" s="119"/>
      <c r="C42" s="177" t="s">
        <v>42</v>
      </c>
      <c r="D42" s="119"/>
      <c r="E42" s="121"/>
      <c r="F42" s="163"/>
      <c r="G42" s="121"/>
      <c r="H42" s="24"/>
      <c r="I42" s="183">
        <f>IF(OR(OR(ISBLANK(IF(OR(OR(ISBLANK(IF(OR(OR(ISBLANK(I36),I36=""),OR(ISBLANK(I37),I37="")),"",(I36/I37))),IF(OR(OR(ISBLANK(I36),I36=""),OR(ISBLANK(I37),I37="")),"",(I36/I37))=""),OR(ISBLANK(1),1="")),"",(IF(OR(OR(ISBLANK(I36),I36=""),OR(ISBLANK(I37),I37="")),"",(I36/I37))-1))),IF(OR(OR(ISBLANK(IF(OR(OR(ISBLANK(I36),I36=""),OR(ISBLANK(I37),I37="")),"",(I36/I37))),IF(OR(OR(ISBLANK(I36),I36=""),OR(ISBLANK(I37),I37="")),"",(I36/I37))=""),OR(ISBLANK(1),1="")),"",(IF(OR(OR(ISBLANK(I36),I36=""),OR(ISBLANK(I37),I37="")),"",(I36/I37))-1))=""),OR(ISBLANK(100),100="")),"",(IF(OR(OR(ISBLANK(IF(OR(OR(ISBLANK(I36),I36=""),OR(ISBLANK(I37),I37="")),"",(I36/I37))),IF(OR(OR(ISBLANK(I36),I36=""),OR(ISBLANK(I37),I37="")),"",(I36/I37))=""),OR(ISBLANK(1),1="")),"",(IF(OR(OR(ISBLANK(I36),I36=""),OR(ISBLANK(I37),I37="")),"",(I36/I37))-1))*100))</f>
      </c>
      <c r="J42" s="24"/>
      <c r="K42" s="124"/>
      <c r="L42" s="163" t="s">
        <v>41</v>
      </c>
      <c r="M42" s="163"/>
      <c r="N42" s="124"/>
      <c r="O42" s="125"/>
      <c r="P42" s="166">
        <f>IF(TRUE,"PassBecauseNoConstraints","ERROR")</f>
      </c>
      <c r="Q42" s="125"/>
      <c r="R42" s="126"/>
      <c r="S42" s="167">
        <f>IF(TRUE,"","ERROR")</f>
      </c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76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9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56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21">
      <c r="A51" s="21"/>
      <c r="B51" s="119"/>
      <c r="C51" s="158" t="s">
        <v>40</v>
      </c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7.5" customHeight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60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 thickBot="1">
      <c r="A55" s="21"/>
      <c r="B55" s="119"/>
      <c r="C55" s="161"/>
      <c r="D55" s="119"/>
      <c r="E55" s="121"/>
      <c r="F55" s="122"/>
      <c r="G55" s="121"/>
      <c r="H55" s="24"/>
      <c r="I55" s="174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>
      <c r="A56" s="21"/>
      <c r="B56" s="119"/>
      <c r="C56" s="162" t="s">
        <v>39</v>
      </c>
      <c r="D56" s="119"/>
      <c r="E56" s="121"/>
      <c r="F56" s="163" t="s">
        <v>44</v>
      </c>
      <c r="G56" s="121"/>
      <c r="H56" s="24"/>
      <c r="I56" s="207"/>
      <c r="J56" s="24"/>
      <c r="K56" s="124"/>
      <c r="L56" s="23"/>
      <c r="M56" s="163"/>
      <c r="N56" s="124"/>
      <c r="O56" s="125"/>
      <c r="P56" s="166">
        <f>IF(NOT(NOT(IF(ISERROR(I56),ERROR.TYPE(#REF!)=ERROR.TYPE(I56),FALSE))),"Fail",IF(NOT(IF(ISBLANK(I56),TRUE,ISNUMBER(I56))),"Fail",IF(NOT(IF(ISBLANK(I56),TRUE,LEN(I56)-FIND(".",I56&amp;".")&lt;=2)),"Fail",IF(I149="","PassBecauseBlankAllowed",IF(AND(I149="no",ISBLANK(I56)),"Pass",IF(NOT(IF(I149="no",ISBLANK(I56),TRUE)),"Fail",IF(NOT(IF(I149="yes",NOT(ISBLANK(I56)),TRUE)),"Fail",IF(NOT(I56&gt;=0),"Fail",IF(NOT(I56&gt;=I36),"Fail","Pass")))))))))</f>
      </c>
      <c r="Q56" s="125"/>
      <c r="R56" s="126"/>
      <c r="S56" s="167">
        <f>IF(NOT(NOT(IF(ISERROR(I56),ERROR.TYPE(#REF!)=ERROR.TYPE(I56),FALSE))),"UNDO NOW (use button or Ctrl+Z)! CANNOT DRAG-AND-DROP CELLS",IF(NOT(IF(ISBLANK(I56),TRUE,ISNUMBER(I56))),"enter a number",IF(NOT(IF(ISBLANK(I56),TRUE,LEN(I56)-FIND(".",I56&amp;".")&lt;=2)),"only 2 decimal place(s) allowed",IF(I149="","",IF(AND(I149="no",ISBLANK(I56)),"",IF(NOT(IF(I149="no",ISBLANK(I56),TRUE)),"leave blank",IF(NOT(IF(I149="yes",NOT(ISBLANK(I56)),TRUE)),"input required",IF(NOT(I56&gt;=0),"must be &gt;= 0",IF(NOT(I56&gt;=I36),"&lt; last month sales","")))))))))</f>
      </c>
      <c r="T56" s="126"/>
      <c r="U56" s="51"/>
      <c r="V56" s="127"/>
      <c r="W56" s="206"/>
      <c r="X56" s="127"/>
      <c r="Y56" s="21"/>
    </row>
    <row r="57" spans="1:25" ht="15" thickBot="1">
      <c r="A57" s="21"/>
      <c r="B57" s="119"/>
      <c r="C57" s="162" t="s">
        <v>38</v>
      </c>
      <c r="D57" s="119"/>
      <c r="E57" s="121"/>
      <c r="F57" s="163" t="s">
        <v>44</v>
      </c>
      <c r="G57" s="121"/>
      <c r="H57" s="24"/>
      <c r="I57" s="208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149="","PassBecauseBlankAllowed",IF(AND(I149="no",ISBLANK(I57)),"Pass",IF(NOT(IF(I149="no",ISBLANK(I57),TRUE)),"Fail",IF(NOT(IF(I149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allowed",IF(I149="","",IF(AND(I149="no",ISBLANK(I57)),"",IF(NOT(IF(I149="no",ISBLANK(I57),TRUE)),"leave blank",IF(NOT(IF(I149="yes",NOT(ISBLANK(I57)),TRUE)),"input required",IF(NOT(I57&gt;=0),"must be &gt;= 0",IF(NOT(I57&gt;=I37),"&lt; year ago month sales","")))))))))</f>
      </c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1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60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76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thickBot="1">
      <c r="A62" s="21"/>
      <c r="B62" s="119"/>
      <c r="C62" s="177" t="s">
        <v>37</v>
      </c>
      <c r="D62" s="119"/>
      <c r="E62" s="121"/>
      <c r="F62" s="163"/>
      <c r="G62" s="121"/>
      <c r="H62" s="24"/>
      <c r="I62" s="183">
        <f>IF(OR(OR(ISBLANK(IF(OR(OR(ISBLANK(IF(OR(OR(ISBLANK(I56),I56=""),OR(ISBLANK(I57),I57="")),"",(I56/I57))),IF(OR(OR(ISBLANK(I56),I56=""),OR(ISBLANK(I57),I57="")),"",(I56/I57))=""),OR(ISBLANK(1),1="")),"",(IF(OR(OR(ISBLANK(I56),I56=""),OR(ISBLANK(I57),I57="")),"",(I56/I57))-1))),IF(OR(OR(ISBLANK(IF(OR(OR(ISBLANK(I56),I56=""),OR(ISBLANK(I57),I57="")),"",(I56/I57))),IF(OR(OR(ISBLANK(I56),I56=""),OR(ISBLANK(I57),I57="")),"",(I56/I57))=""),OR(ISBLANK(1),1="")),"",(IF(OR(OR(ISBLANK(I56),I56=""),OR(ISBLANK(I57),I57="")),"",(I56/I57))-1))=""),OR(ISBLANK(100),100="")),"",(IF(OR(OR(ISBLANK(IF(OR(OR(ISBLANK(I56),I56=""),OR(ISBLANK(I57),I57="")),"",(I56/I57))),IF(OR(OR(ISBLANK(I56),I56=""),OR(ISBLANK(I57),I57="")),"",(I56/I57))=""),OR(ISBLANK(1),1="")),"",(IF(OR(OR(ISBLANK(I56),I56=""),OR(ISBLANK(I57),I57="")),"",(I56/I57))-1))*100))</f>
      </c>
      <c r="J62" s="24"/>
      <c r="K62" s="124"/>
      <c r="L62" s="163" t="s">
        <v>41</v>
      </c>
      <c r="M62" s="163"/>
      <c r="N62" s="124"/>
      <c r="O62" s="125"/>
      <c r="P62" s="166">
        <f>IF(TRUE,"PassBecauseNoConstraints","ERROR")</f>
      </c>
      <c r="Q62" s="125"/>
      <c r="R62" s="126"/>
      <c r="S62" s="167">
        <f>IF(TRUE,"","ERROR")</f>
      </c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76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9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56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21">
      <c r="A71" s="21"/>
      <c r="B71" s="119"/>
      <c r="C71" s="158" t="s">
        <v>36</v>
      </c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7.5" customHeight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84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45" customHeight="1">
      <c r="A74" s="21"/>
      <c r="B74" s="119"/>
      <c r="C74" s="185" t="s">
        <v>35</v>
      </c>
      <c r="D74" s="186"/>
      <c r="E74" s="186"/>
      <c r="F74" s="187"/>
      <c r="G74" s="186"/>
      <c r="H74" s="186"/>
      <c r="I74" s="188"/>
      <c r="J74" s="186"/>
      <c r="K74" s="186"/>
      <c r="L74" s="189"/>
      <c r="M74" s="187"/>
      <c r="N74" s="186"/>
      <c r="O74" s="186"/>
      <c r="P74" s="189"/>
      <c r="Q74" s="186"/>
      <c r="R74" s="186"/>
      <c r="S74" s="188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9" t="s">
        <v>34</v>
      </c>
      <c r="D76" s="150"/>
      <c r="E76" s="150"/>
      <c r="F76" s="151"/>
      <c r="G76" s="150"/>
      <c r="H76" s="150"/>
      <c r="I76" s="152"/>
      <c r="J76" s="150"/>
      <c r="K76" s="150"/>
      <c r="L76" s="153"/>
      <c r="M76" s="151"/>
      <c r="N76" s="150"/>
      <c r="O76" s="150"/>
      <c r="P76" s="153"/>
      <c r="Q76" s="150"/>
      <c r="R76" s="150"/>
      <c r="S76" s="152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60" customHeight="1">
      <c r="A78" s="21"/>
      <c r="B78" s="119"/>
      <c r="C78" s="143" t="s">
        <v>33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9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60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 thickBot="1">
      <c r="A82" s="21"/>
      <c r="B82" s="119"/>
      <c r="C82" s="161"/>
      <c r="D82" s="119"/>
      <c r="E82" s="121"/>
      <c r="F82" s="122"/>
      <c r="G82" s="121"/>
      <c r="H82" s="24"/>
      <c r="I82" s="174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>
      <c r="A83" s="21"/>
      <c r="B83" s="119"/>
      <c r="C83" s="162" t="s">
        <v>32</v>
      </c>
      <c r="D83" s="119"/>
      <c r="E83" s="121"/>
      <c r="F83" s="163" t="s">
        <v>44</v>
      </c>
      <c r="G83" s="121"/>
      <c r="H83" s="24"/>
      <c r="I83" s="207"/>
      <c r="J83" s="24"/>
      <c r="K83" s="124"/>
      <c r="L83" s="23"/>
      <c r="M83" s="163"/>
      <c r="N83" s="124"/>
      <c r="O83" s="125"/>
      <c r="P83" s="166">
        <f>IF(NOT(NOT(IF(ISERROR(I83),ERROR.TYPE(#REF!)=ERROR.TYPE(I83),FALSE))),"Fail",IF(ISBLANK(I83),"PassBecauseBlankAllowed",IF(NOT(ISNUMBER(I83)),"Fail",IF(NOT(LEN(I83)-FIND(".",I83&amp;".")&lt;=2),"Fail",IF(I149="","PassBecauseBlankAllowed",IF(AND(I149="no",ISBLANK(I83)),"Pass",IF(NOT(IF(I149="no",ISBLANK(I83),TRUE)),"Fail",IF(ISBLANK(I83),"PassBecauseBlankAllowed",IF(NOT(I83&gt;=0),"Fail",IF(NOT(I83&lt;=(1.5*I36)),"Fail","Pass"))))))))))</f>
      </c>
      <c r="Q83" s="125"/>
      <c r="R83" s="126"/>
      <c r="S83" s="167">
        <f>IF(NOT(NOT(IF(ISERROR(I83),ERROR.TYPE(#REF!)=ERROR.TYPE(I83),FALSE))),"UNDO NOW (use button or Ctrl+Z)! CANNOT DRAG-AND-DROP CELLS",IF(ISBLANK(I83),"",IF(NOT(ISNUMBER(I83)),"enter a number",IF(NOT(LEN(I83)-FIND(".",I83&amp;".")&lt;=2),"only 2 decimal place(s) allowed",IF(I149="","",IF(AND(I149="no",ISBLANK(I83)),"",IF(NOT(IF(I149="no",ISBLANK(I83),TRUE)),"leave blank",IF(ISBLANK(I83),"",IF(NOT(I83&gt;=0),"must be &gt;= 0",IF(NOT(I83&lt;=(1.5*I36)),"&gt; 1.5 * last month sales",""))))))))))</f>
      </c>
      <c r="T83" s="126"/>
      <c r="U83" s="51"/>
      <c r="V83" s="127"/>
      <c r="W83" s="206"/>
      <c r="X83" s="127"/>
      <c r="Y83" s="21"/>
    </row>
    <row r="84" spans="1:25" ht="15" thickBot="1">
      <c r="A84" s="21"/>
      <c r="B84" s="119"/>
      <c r="C84" s="162" t="s">
        <v>31</v>
      </c>
      <c r="D84" s="119"/>
      <c r="E84" s="121"/>
      <c r="F84" s="163" t="s">
        <v>44</v>
      </c>
      <c r="G84" s="121"/>
      <c r="H84" s="24"/>
      <c r="I84" s="208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149="","PassBecauseBlankAllowed",IF(AND(I149="no",ISBLANK(I84)),"Pass",IF(NOT(IF(I149="no",ISBLANK(I84),TRUE)),"Fail",IF(ISBLANK(I84),"PassBecauseBlankAllowed",IF(NOT(I84&gt;=0),"Fail","Pass"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allowed",IF(I149="","",IF(AND(I149="no",ISBLANK(I84)),"",IF(NOT(IF(I149="no",ISBLANK(I84),TRUE)),"leave blank",IF(ISBLANK(I84),"",IF(NOT(I84&gt;=0),"must be &gt;= 0","")))))))))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61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 thickBot="1">
      <c r="A86" s="21"/>
      <c r="B86" s="119"/>
      <c r="C86" s="176"/>
      <c r="D86" s="119"/>
      <c r="E86" s="121"/>
      <c r="F86" s="122"/>
      <c r="G86" s="121"/>
      <c r="H86" s="24"/>
      <c r="I86" s="174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30" thickBot="1">
      <c r="A87" s="21"/>
      <c r="B87" s="119"/>
      <c r="C87" s="177" t="s">
        <v>15</v>
      </c>
      <c r="D87" s="119"/>
      <c r="E87" s="121"/>
      <c r="F87" s="163"/>
      <c r="G87" s="121"/>
      <c r="H87" s="24"/>
      <c r="I87" s="194">
        <f>IF(OR(OR(ISBLANK(31),31=""),OR(ISBLANK(IF(OR(OR(ISBLANK(I84),I84=""),OR(ISBLANK(I83),I83="")),"",(I84/I83))),IF(OR(OR(ISBLANK(I84),I84=""),OR(ISBLANK(I83),I83="")),"",(I84/I83))="")),"",(31*IF(OR(OR(ISBLANK(I84),I84=""),OR(ISBLANK(I83),I83="")),"",(I84/I83))))</f>
      </c>
      <c r="J87" s="24"/>
      <c r="K87" s="124"/>
      <c r="L87" s="163" t="s">
        <v>30</v>
      </c>
      <c r="M87" s="163"/>
      <c r="N87" s="124"/>
      <c r="O87" s="125"/>
      <c r="P87" s="166">
        <f>IF(TRUE,"PassBecauseNoConstraints","ERROR")</f>
      </c>
      <c r="Q87" s="125"/>
      <c r="R87" s="126"/>
      <c r="S87" s="167">
        <f>IF(TRUE,"","ERROR")</f>
      </c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76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9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56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21">
      <c r="A96" s="21"/>
      <c r="B96" s="119"/>
      <c r="C96" s="158" t="s">
        <v>29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7.5" customHeight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43" t="s">
        <v>28</v>
      </c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26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84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>
      <c r="A102" s="21"/>
      <c r="B102" s="119"/>
      <c r="C102" s="159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0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 thickBot="1">
      <c r="A104" s="21"/>
      <c r="B104" s="119"/>
      <c r="C104" s="161"/>
      <c r="D104" s="119"/>
      <c r="E104" s="121"/>
      <c r="F104" s="122"/>
      <c r="G104" s="121"/>
      <c r="H104" s="24"/>
      <c r="I104" s="174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thickBot="1">
      <c r="A105" s="21"/>
      <c r="B105" s="119"/>
      <c r="C105" s="162" t="s">
        <v>25</v>
      </c>
      <c r="D105" s="119"/>
      <c r="E105" s="121"/>
      <c r="F105" s="163"/>
      <c r="G105" s="121"/>
      <c r="H105" s="24"/>
      <c r="I105" s="209"/>
      <c r="J105" s="24"/>
      <c r="K105" s="124"/>
      <c r="L105" s="163" t="s">
        <v>24</v>
      </c>
      <c r="M105" s="163"/>
      <c r="N105" s="124"/>
      <c r="O105" s="125"/>
      <c r="P105" s="166">
        <f>IF(NOT(NOT(IF(ISERROR(I105),ERROR.TYPE(#REF!)=ERROR.TYPE(I105),FALSE))),"Fail",IF(NOT(IF(ISBLANK(I105),TRUE,ISNUMBER(I105))),"Fail",IF(NOT(IF(ISBLANK(I105),TRUE,LEN(I105)-FIND(".",I105&amp;".")&lt;=1)),"Fail",IF(I149="","PassBecauseBlankAllowed",IF(AND(I149="no",ISBLANK(I105)),"Pass",IF(NOT(IF(I149="no",ISBLANK(I105),TRUE)),"Fail",IF(NOT(IF(I149="yes",NOT(ISBLANK(I105)),TRUE)),"Fail",IF(NOT(I105&gt;=0),"Fail","Pass"))))))))</f>
      </c>
      <c r="Q105" s="125"/>
      <c r="R105" s="126"/>
      <c r="S105" s="167">
        <f>IF(NOT(NOT(IF(ISERROR(I105),ERROR.TYPE(#REF!)=ERROR.TYPE(I105),FALSE))),"UNDO NOW (use button or Ctrl+Z)! CANNOT DRAG-AND-DROP CELLS",IF(NOT(IF(ISBLANK(I105),TRUE,ISNUMBER(I105))),"enter a number",IF(NOT(IF(ISBLANK(I105),TRUE,LEN(I105)-FIND(".",I105&amp;".")&lt;=1)),"only 1 decimal place(s) allowed",IF(I149="","",IF(AND(I149="no",ISBLANK(I105)),"",IF(NOT(IF(I149="no",ISBLANK(I105),TRUE)),"leave blank",IF(NOT(IF(I149="yes",NOT(ISBLANK(I105)),TRUE)),"input required",IF(NOT(I105&gt;=0),"must be &gt;= 0",""))))))))</f>
      </c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1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60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 thickBot="1">
      <c r="A109" s="21"/>
      <c r="B109" s="119"/>
      <c r="C109" s="176"/>
      <c r="D109" s="119"/>
      <c r="E109" s="121"/>
      <c r="F109" s="122"/>
      <c r="G109" s="121"/>
      <c r="H109" s="24"/>
      <c r="I109" s="174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thickBot="1">
      <c r="A110" s="21"/>
      <c r="B110" s="119"/>
      <c r="C110" s="177" t="s">
        <v>22</v>
      </c>
      <c r="D110" s="119"/>
      <c r="E110" s="121"/>
      <c r="F110" s="163" t="s">
        <v>44</v>
      </c>
      <c r="G110" s="121"/>
      <c r="H110" s="24"/>
      <c r="I110" s="194">
        <f>IF(OR(OR(ISBLANK(I36),I36=""),OR(ISBLANK(I105),I105="")),"",(I36/I105))</f>
      </c>
      <c r="J110" s="24"/>
      <c r="K110" s="124"/>
      <c r="L110" s="23"/>
      <c r="M110" s="163"/>
      <c r="N110" s="124"/>
      <c r="O110" s="125"/>
      <c r="P110" s="166">
        <f>IF(TRUE,"PassBecauseNoConstraints","ERROR")</f>
      </c>
      <c r="Q110" s="125"/>
      <c r="R110" s="126"/>
      <c r="S110" s="167">
        <f>IF(TRUE,"","ERROR")</f>
      </c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76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9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56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21">
      <c r="A119" s="21"/>
      <c r="B119" s="119"/>
      <c r="C119" s="158" t="s">
        <v>21</v>
      </c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7.5" customHeight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60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 thickBot="1">
      <c r="A123" s="21"/>
      <c r="B123" s="119"/>
      <c r="C123" s="161"/>
      <c r="D123" s="119"/>
      <c r="E123" s="121"/>
      <c r="F123" s="122"/>
      <c r="G123" s="121"/>
      <c r="H123" s="24"/>
      <c r="I123" s="174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>
      <c r="A124" s="21"/>
      <c r="B124" s="119"/>
      <c r="C124" s="162" t="s">
        <v>19</v>
      </c>
      <c r="D124" s="119"/>
      <c r="E124" s="121"/>
      <c r="F124" s="163" t="s">
        <v>44</v>
      </c>
      <c r="G124" s="121"/>
      <c r="H124" s="24"/>
      <c r="I124" s="207"/>
      <c r="J124" s="24"/>
      <c r="K124" s="124"/>
      <c r="L124" s="23"/>
      <c r="M124" s="163"/>
      <c r="N124" s="124"/>
      <c r="O124" s="125"/>
      <c r="P124" s="166">
        <f>IF(NOT(NOT(IF(ISERROR(I124),ERROR.TYPE(#REF!)=ERROR.TYPE(I124),FALSE))),"Fail",IF(NOT(IF(ISBLANK(I124),TRUE,ISNUMBER(I124))),"Fail",IF(NOT(IF(ISBLANK(I124),TRUE,LEN(I124)-FIND(".",I124&amp;".")&lt;=2)),"Fail",IF(I149="","PassBecauseBlankAllowed",IF(AND(I149="no",ISBLANK(I124)),"Pass",IF(NOT(IF(I149="no",ISBLANK(I124),TRUE)),"Fail",IF(NOT(IF(I149="yes",NOT(ISBLANK(I124)),TRUE)),"Fail",IF(NOT(I124&gt;=0),"Fail","Pass"))))))))</f>
      </c>
      <c r="Q124" s="125"/>
      <c r="R124" s="126"/>
      <c r="S124" s="167">
        <f>IF(NOT(NOT(IF(ISERROR(I124),ERROR.TYPE(#REF!)=ERROR.TYPE(I124),FALSE))),"UNDO NOW (use button or Ctrl+Z)! CANNOT DRAG-AND-DROP CELLS",IF(NOT(IF(ISBLANK(I124),TRUE,ISNUMBER(I124))),"enter a number",IF(NOT(IF(ISBLANK(I124),TRUE,LEN(I124)-FIND(".",I124&amp;".")&lt;=2)),"only 2 decimal place(s) allowed",IF(I149="","",IF(AND(I149="no",ISBLANK(I124)),"",IF(NOT(IF(I149="no",ISBLANK(I124),TRUE)),"leave blank",IF(NOT(IF(I149="yes",NOT(ISBLANK(I124)),TRUE)),"input required",IF(NOT(I124&gt;=0),"must be &gt;= 0",""))))))))</f>
      </c>
      <c r="T124" s="126"/>
      <c r="U124" s="51"/>
      <c r="V124" s="127"/>
      <c r="W124" s="206"/>
      <c r="X124" s="127"/>
      <c r="Y124" s="21"/>
    </row>
    <row r="125" spans="1:25" ht="15" thickBot="1">
      <c r="A125" s="21"/>
      <c r="B125" s="119"/>
      <c r="C125" s="162" t="s">
        <v>18</v>
      </c>
      <c r="D125" s="119"/>
      <c r="E125" s="121"/>
      <c r="F125" s="163" t="s">
        <v>44</v>
      </c>
      <c r="G125" s="121"/>
      <c r="H125" s="24"/>
      <c r="I125" s="208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149="","PassBecauseBlankAllowed",IF(AND(I149="no",ISBLANK(I125)),"Pass",IF(NOT(IF(I149="no",ISBLANK(I125),TRUE)),"Fail",IF(NOT(IF(I149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allowed",IF(I149="","",IF(AND(I149="no",ISBLANK(I125)),"",IF(NOT(IF(I149="no",ISBLANK(I125),TRUE)),"leave blank",IF(NOT(IF(I149="yes",NOT(ISBLANK(I125)),TRUE)),"input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1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60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76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thickBot="1">
      <c r="A130" s="21"/>
      <c r="B130" s="119"/>
      <c r="C130" s="177" t="s">
        <v>37</v>
      </c>
      <c r="D130" s="119"/>
      <c r="E130" s="121"/>
      <c r="F130" s="163"/>
      <c r="G130" s="121"/>
      <c r="H130" s="24"/>
      <c r="I130" s="183">
        <f>IF(OR(OR(ISBLANK(IF(OR(OR(ISBLANK(IF(OR(OR(ISBLANK(I124),I124=""),OR(ISBLANK(I125),I125="")),"",(I124/I125))),IF(OR(OR(ISBLANK(I124),I124=""),OR(ISBLANK(I125),I125="")),"",(I124/I125))=""),OR(ISBLANK(1),1="")),"",(IF(OR(OR(ISBLANK(I124),I124=""),OR(ISBLANK(I125),I125="")),"",(I124/I125))-1))),IF(OR(OR(ISBLANK(IF(OR(OR(ISBLANK(I124),I124=""),OR(ISBLANK(I125),I125="")),"",(I124/I125))),IF(OR(OR(ISBLANK(I124),I124=""),OR(ISBLANK(I125),I125="")),"",(I124/I125))=""),OR(ISBLANK(1),1="")),"",(IF(OR(OR(ISBLANK(I124),I124=""),OR(ISBLANK(I125),I125="")),"",(I124/I125))-1))=""),OR(ISBLANK(100),100="")),"",(IF(OR(OR(ISBLANK(IF(OR(OR(ISBLANK(I124),I124=""),OR(ISBLANK(I125),I125="")),"",(I124/I125))),IF(OR(OR(ISBLANK(I124),I124=""),OR(ISBLANK(I125),I125="")),"",(I124/I125))=""),OR(ISBLANK(1),1="")),"",(IF(OR(OR(ISBLANK(I124),I124=""),OR(ISBLANK(I125),I125="")),"",(I124/I125))-1))*100))</f>
      </c>
      <c r="J130" s="24"/>
      <c r="K130" s="124"/>
      <c r="L130" s="163" t="s">
        <v>41</v>
      </c>
      <c r="M130" s="163"/>
      <c r="N130" s="124"/>
      <c r="O130" s="125"/>
      <c r="P130" s="166">
        <f>IF(TRUE,"PassBecauseNoConstraints","ERROR")</f>
      </c>
      <c r="Q130" s="125"/>
      <c r="R130" s="126"/>
      <c r="S130" s="167">
        <f>IF(TRUE,"","ERROR")</f>
      </c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76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9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56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21">
      <c r="A139" s="21"/>
      <c r="B139" s="119"/>
      <c r="C139" s="158" t="s">
        <v>17</v>
      </c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7.5" customHeight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84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9" t="s">
        <v>16</v>
      </c>
      <c r="D142" s="150"/>
      <c r="E142" s="150"/>
      <c r="F142" s="151"/>
      <c r="G142" s="150"/>
      <c r="H142" s="150"/>
      <c r="I142" s="152"/>
      <c r="J142" s="150"/>
      <c r="K142" s="150"/>
      <c r="L142" s="153"/>
      <c r="M142" s="151"/>
      <c r="N142" s="150"/>
      <c r="O142" s="150"/>
      <c r="P142" s="153"/>
      <c r="Q142" s="150"/>
      <c r="R142" s="150"/>
      <c r="S142" s="152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4" t="s">
        <v>14</v>
      </c>
      <c r="D143" s="145"/>
      <c r="E143" s="145"/>
      <c r="F143" s="146"/>
      <c r="G143" s="145"/>
      <c r="H143" s="145"/>
      <c r="I143" s="147"/>
      <c r="J143" s="145"/>
      <c r="K143" s="145"/>
      <c r="L143" s="148"/>
      <c r="M143" s="146"/>
      <c r="N143" s="145"/>
      <c r="O143" s="145"/>
      <c r="P143" s="148"/>
      <c r="Q143" s="145"/>
      <c r="R143" s="145"/>
      <c r="S143" s="147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13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84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60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 thickBot="1">
      <c r="A148" s="21"/>
      <c r="B148" s="119"/>
      <c r="C148" s="176"/>
      <c r="D148" s="119"/>
      <c r="E148" s="121"/>
      <c r="F148" s="122"/>
      <c r="G148" s="121"/>
      <c r="H148" s="24"/>
      <c r="I148" s="174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7" t="s">
        <v>12</v>
      </c>
      <c r="D149" s="119"/>
      <c r="E149" s="121"/>
      <c r="F149" s="163"/>
      <c r="G149" s="121"/>
      <c r="H149" s="24"/>
      <c r="I149" s="205">
        <f>IF(OR(NOT(I36=""),NOT(I37=""),NOT(I56=""),NOT(I57=""),NOT(I83=""),NOT(I84=""),NOT(I105=""),NOT(I124=""),NOT(I125="")),"yes","")</f>
      </c>
      <c r="J149" s="24"/>
      <c r="K149" s="124"/>
      <c r="L149" s="12">
        <f>HYPERLINK("#I149",CHAR(128))</f>
      </c>
      <c r="M149" s="122"/>
      <c r="N149" s="124"/>
      <c r="O149" s="125"/>
      <c r="P149" s="166">
        <f>IF(TRUE,"PassBecauseNoConstraints","ERROR")</f>
      </c>
      <c r="Q149" s="125"/>
      <c r="R149" s="126"/>
      <c r="S149" s="167">
        <f>IF(TRUE,"","ERROR")</f>
      </c>
      <c r="T149" s="126"/>
      <c r="U149" s="51"/>
      <c r="V149" s="127"/>
      <c r="W149" s="206"/>
      <c r="X149" s="127"/>
      <c r="Y149" s="21"/>
    </row>
    <row r="150" spans="1:25" ht="15" hidden="1">
      <c r="A150" s="21"/>
      <c r="B150" s="119"/>
      <c r="C150" s="17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60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56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5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37.5" customHeight="1">
      <c r="A155" s="21" t="s">
        <v>10</v>
      </c>
      <c r="B155" s="21" t="s">
        <v>10</v>
      </c>
      <c r="C155" s="21" t="s">
        <v>10</v>
      </c>
      <c r="D155" s="21" t="s">
        <v>10</v>
      </c>
      <c r="E155" s="21" t="s">
        <v>10</v>
      </c>
      <c r="F155" s="21" t="s">
        <v>10</v>
      </c>
      <c r="G155" s="21" t="s">
        <v>10</v>
      </c>
      <c r="H155" s="21" t="s">
        <v>10</v>
      </c>
      <c r="I155" s="21" t="s">
        <v>10</v>
      </c>
      <c r="J155" s="21" t="s">
        <v>10</v>
      </c>
      <c r="K155" s="21" t="s">
        <v>10</v>
      </c>
      <c r="L155" s="21" t="s">
        <v>10</v>
      </c>
      <c r="M155" s="21" t="s">
        <v>10</v>
      </c>
      <c r="N155" s="21" t="s">
        <v>10</v>
      </c>
      <c r="O155" s="21" t="s">
        <v>10</v>
      </c>
      <c r="P155" s="21" t="s">
        <v>10</v>
      </c>
      <c r="Q155" s="21" t="s">
        <v>10</v>
      </c>
      <c r="R155" s="21" t="s">
        <v>10</v>
      </c>
      <c r="S155" s="21" t="s">
        <v>10</v>
      </c>
      <c r="T155" s="21" t="s">
        <v>10</v>
      </c>
      <c r="U155" s="21" t="s">
        <v>10</v>
      </c>
      <c r="V155" s="21" t="s">
        <v>10</v>
      </c>
      <c r="W155" s="21" t="s">
        <v>10</v>
      </c>
      <c r="X155" s="21" t="s">
        <v>10</v>
      </c>
      <c r="Y155" s="21" t="s">
        <v>10</v>
      </c>
    </row>
  </sheetData>
  <sheetProtection password="9B44" sheet="1" objects="1" scenarios="1"/>
  <mergeCells count="35">
    <mergeCell ref="A1:Y1"/>
    <mergeCell ref="A155:Y155"/>
    <mergeCell ref="C3:S3"/>
    <mergeCell ref="C7:S7"/>
    <mergeCell ref="C8:S8"/>
    <mergeCell ref="C9:S9"/>
    <mergeCell ref="C10:S10"/>
    <mergeCell ref="C22:S22"/>
    <mergeCell ref="C23:S23"/>
    <mergeCell ref="C24:S24"/>
    <mergeCell ref="C25:S25"/>
    <mergeCell ref="L36:M36"/>
    <mergeCell ref="L37:M37"/>
    <mergeCell ref="L42:M42"/>
    <mergeCell ref="L56:M56"/>
    <mergeCell ref="L57:M57"/>
    <mergeCell ref="L62:M62"/>
    <mergeCell ref="C74:S74"/>
    <mergeCell ref="C75:S75"/>
    <mergeCell ref="C76:S76"/>
    <mergeCell ref="C77:S77"/>
    <mergeCell ref="C78:S78"/>
    <mergeCell ref="L83:M83"/>
    <mergeCell ref="L84:M84"/>
    <mergeCell ref="L87:M87"/>
    <mergeCell ref="C99:S99"/>
    <mergeCell ref="C100:S100"/>
    <mergeCell ref="L105:M105"/>
    <mergeCell ref="L110:M110"/>
    <mergeCell ref="L124:M124"/>
    <mergeCell ref="L125:M125"/>
    <mergeCell ref="L130:M130"/>
    <mergeCell ref="C142:S142"/>
    <mergeCell ref="C143:S143"/>
    <mergeCell ref="C144:S144"/>
  </mergeCells>
  <conditionalFormatting sqref="A1:Y1">
    <cfRule type="cellIs" priority="1" dxfId="0" operator="notEqual" stopIfTrue="1">
      <formula>""</formula>
    </cfRule>
  </conditionalFormatting>
  <conditionalFormatting sqref="P36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7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2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6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7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2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3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4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7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5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0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4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5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0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9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6">
      <formula1>-999999999999</formula1>
    </dataValidation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56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8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7">
      <formula1>-999999999999</formula1>
    </dataValidation>
    <dataValidation type="decimal" operator="notEqual" allowBlank="1" showErrorMessage="1" errorTitle="Oops!" error="Please enter a number." sqref="I105">
      <formula1>-999999999999</formula1>
    </dataValidation>
    <dataValidation type="decimal" operator="notEqual" allowBlank="1" showErrorMessage="1" errorTitle="Oops!" error="Please enter a number." sqref="I110">
      <formula1>-999999999999</formula1>
    </dataValidation>
    <dataValidation type="decimal" operator="notEqual" allowBlank="1" showErrorMessage="1" errorTitle="Oops!" error="Please enter a number." sqref="I124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list" allowBlank="1" showErrorMessage="1" errorTitle="Oops!" error="Please select a value from the drop-down." sqref="I149">
      <formula1>'Southwest-Lists'!$A$1:$A$3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West, "&amp;IFERROR(INDEX({"May"},MATCH(Welcome!C12,{"May-2026"},0)),"SELECT A CALENDAR MONTH")&amp;" "&amp;IFERROR(INDEX({"2026"},MATCH(Welcome!C12,{"May-2026"},0)),"SELECT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57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6"/>
  <sheetViews>
    <sheetView showRowColHeaders="0" workbookViewId="0" topLeftCell="A1">
      <selection pane="topLeft" activeCell="I47" sqref="I4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Canada, "&amp;IFERROR(INDEX({"May"},MATCH(Welcome!C12,{"May-2026"},0)),"SELECT A CALENDAR MONTH")&amp;" "&amp;IFERROR(INDEX({"2026"},MATCH(Welcome!C12,{"May-2026"},0)),"SELECT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20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20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20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2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2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3" t="s">
        <v>46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customHeight="1">
      <c r="A34" s="21"/>
      <c r="B34" s="119"/>
      <c r="C34" s="149" t="s">
        <v>45</v>
      </c>
      <c r="D34" s="150"/>
      <c r="E34" s="150"/>
      <c r="F34" s="151"/>
      <c r="G34" s="150"/>
      <c r="H34" s="150"/>
      <c r="I34" s="152"/>
      <c r="J34" s="150"/>
      <c r="K34" s="150"/>
      <c r="L34" s="153"/>
      <c r="M34" s="151"/>
      <c r="N34" s="150"/>
      <c r="O34" s="150"/>
      <c r="P34" s="153"/>
      <c r="Q34" s="150"/>
      <c r="R34" s="150"/>
      <c r="S34" s="152"/>
      <c r="T34" s="126"/>
      <c r="U34" s="51"/>
      <c r="V34" s="127"/>
      <c r="W34" s="206"/>
      <c r="X34" s="127"/>
      <c r="Y34" s="21"/>
    </row>
    <row r="35" spans="1:25" ht="15" customHeight="1">
      <c r="A35" s="21"/>
      <c r="B35" s="119"/>
      <c r="C35" s="143" t="s">
        <v>46</v>
      </c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54" t="s">
        <v>23</v>
      </c>
      <c r="D36" s="150"/>
      <c r="E36" s="150"/>
      <c r="F36" s="151"/>
      <c r="G36" s="150"/>
      <c r="H36" s="150"/>
      <c r="I36" s="152"/>
      <c r="J36" s="150"/>
      <c r="K36" s="150"/>
      <c r="L36" s="153"/>
      <c r="M36" s="151"/>
      <c r="N36" s="150"/>
      <c r="O36" s="150"/>
      <c r="P36" s="153"/>
      <c r="Q36" s="150"/>
      <c r="R36" s="150"/>
      <c r="S36" s="152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42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customHeight="1">
      <c r="A38" s="21"/>
      <c r="B38" s="119"/>
      <c r="C38" s="14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5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5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57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21">
      <c r="A42" s="21"/>
      <c r="B42" s="119"/>
      <c r="C42" s="158" t="s">
        <v>27</v>
      </c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7.5" customHeight="1">
      <c r="A43" s="21"/>
      <c r="B43" s="119"/>
      <c r="C43" s="157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 thickBot="1">
      <c r="A46" s="21"/>
      <c r="B46" s="119"/>
      <c r="C46" s="161"/>
      <c r="D46" s="119"/>
      <c r="E46" s="121"/>
      <c r="F46" s="122"/>
      <c r="G46" s="121"/>
      <c r="H46" s="24"/>
      <c r="I46" s="174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>
      <c r="A47" s="21"/>
      <c r="B47" s="119"/>
      <c r="C47" s="162" t="s">
        <v>20</v>
      </c>
      <c r="D47" s="119"/>
      <c r="E47" s="121"/>
      <c r="F47" s="163" t="s">
        <v>44</v>
      </c>
      <c r="G47" s="121"/>
      <c r="H47" s="24"/>
      <c r="I47" s="207"/>
      <c r="J47" s="24"/>
      <c r="K47" s="124"/>
      <c r="L47" s="23"/>
      <c r="M47" s="163"/>
      <c r="N47" s="124"/>
      <c r="O47" s="125"/>
      <c r="P47" s="166">
        <f>IF(NOT(NOT(IF(ISERROR(I47),ERROR.TYPE(#REF!)=ERROR.TYPE(I47),FALSE))),"Fail",IF(NOT(IF(ISBLANK(I47),TRUE,ISNUMBER(I47))),"Fail",IF(NOT(IF(ISBLANK(I47),TRUE,LEN(I47)-FIND(".",I47&amp;".")&lt;=2)),"Fail",IF(I160="","PassBecauseBlankAllowed",IF(AND(I160="no",ISBLANK(I47)),"Pass",IF(NOT(IF(I160="no",ISBLANK(I47),TRUE)),"Fail",IF(NOT(IF(I160="yes",NOT(ISBLANK(I47)),TRUE)),"Fail",IF(NOT(I47&gt;=0),"Fail","Pass"))))))))</f>
      </c>
      <c r="Q47" s="125"/>
      <c r="R47" s="126"/>
      <c r="S47" s="167">
        <f>IF(NOT(NOT(IF(ISERROR(I47),ERROR.TYPE(#REF!)=ERROR.TYPE(I47),FALSE))),"UNDO NOW (use button or Ctrl+Z)! CANNOT DRAG-AND-DROP CELLS",IF(NOT(IF(ISBLANK(I47),TRUE,ISNUMBER(I47))),"enter a number",IF(NOT(IF(ISBLANK(I47),TRUE,LEN(I47)-FIND(".",I47&amp;".")&lt;=2)),"only 2 decimal place(s) allowed",IF(I160="","",IF(AND(I160="no",ISBLANK(I47)),"",IF(NOT(IF(I160="no",ISBLANK(I47),TRUE)),"leave blank",IF(NOT(IF(I160="yes",NOT(ISBLANK(I47)),TRUE)),"input required",IF(NOT(I47&gt;=0),"must be &gt;= 0",""))))))))</f>
      </c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62" t="s">
        <v>43</v>
      </c>
      <c r="D48" s="119"/>
      <c r="E48" s="121"/>
      <c r="F48" s="163" t="s">
        <v>44</v>
      </c>
      <c r="G48" s="121"/>
      <c r="H48" s="24"/>
      <c r="I48" s="208"/>
      <c r="J48" s="24"/>
      <c r="K48" s="124"/>
      <c r="L48" s="23"/>
      <c r="M48" s="163"/>
      <c r="N48" s="124"/>
      <c r="O48" s="125"/>
      <c r="P48" s="166">
        <f>IF(NOT(NOT(IF(ISERROR(I48),ERROR.TYPE(#REF!)=ERROR.TYPE(I48),FALSE))),"Fail",IF(NOT(IF(ISBLANK(I48),TRUE,ISNUMBER(I48))),"Fail",IF(NOT(IF(ISBLANK(I48),TRUE,LEN(I48)-FIND(".",I48&amp;".")&lt;=2)),"Fail",IF(I160="","PassBecauseBlankAllowed",IF(AND(I160="no",ISBLANK(I48)),"Pass",IF(NOT(IF(I160="no",ISBLANK(I48),TRUE)),"Fail",IF(NOT(IF(I160="yes",NOT(ISBLANK(I48)),TRUE)),"Fail",IF(NOT(I48&gt;=0),"Fail","Pass"))))))))</f>
      </c>
      <c r="Q48" s="125"/>
      <c r="R48" s="126"/>
      <c r="S48" s="167">
        <f>IF(NOT(NOT(IF(ISERROR(I48),ERROR.TYPE(#REF!)=ERROR.TYPE(I48),FALSE))),"UNDO NOW (use button or Ctrl+Z)! CANNOT DRAG-AND-DROP CELLS",IF(NOT(IF(ISBLANK(I48),TRUE,ISNUMBER(I48))),"enter a number",IF(NOT(IF(ISBLANK(I48),TRUE,LEN(I48)-FIND(".",I48&amp;".")&lt;=2)),"only 2 decimal place(s) allowed",IF(I160="","",IF(AND(I160="no",ISBLANK(I48)),"",IF(NOT(IF(I160="no",ISBLANK(I48),TRUE)),"leave blank",IF(NOT(IF(I160="yes",NOT(ISBLANK(I48)),TRUE)),"input required",IF(NOT(I48&gt;=0),"must be &gt;= 0",""))))))))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61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76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thickBot="1">
      <c r="A53" s="21"/>
      <c r="B53" s="119"/>
      <c r="C53" s="177" t="s">
        <v>42</v>
      </c>
      <c r="D53" s="119"/>
      <c r="E53" s="121"/>
      <c r="F53" s="163"/>
      <c r="G53" s="121"/>
      <c r="H53" s="24"/>
      <c r="I53" s="183">
        <f>IF(OR(OR(ISBLANK(IF(OR(OR(ISBLANK(IF(OR(OR(ISBLANK(I47),I47=""),OR(ISBLANK(I48),I48="")),"",(I47/I48))),IF(OR(OR(ISBLANK(I47),I47=""),OR(ISBLANK(I48),I48="")),"",(I47/I48))=""),OR(ISBLANK(1),1="")),"",(IF(OR(OR(ISBLANK(I47),I47=""),OR(ISBLANK(I48),I48="")),"",(I47/I48))-1))),IF(OR(OR(ISBLANK(IF(OR(OR(ISBLANK(I47),I47=""),OR(ISBLANK(I48),I48="")),"",(I47/I48))),IF(OR(OR(ISBLANK(I47),I47=""),OR(ISBLANK(I48),I48="")),"",(I47/I48))=""),OR(ISBLANK(1),1="")),"",(IF(OR(OR(ISBLANK(I47),I47=""),OR(ISBLANK(I48),I48="")),"",(I47/I48))-1))=""),OR(ISBLANK(100),100="")),"",(IF(OR(OR(ISBLANK(IF(OR(OR(ISBLANK(I47),I47=""),OR(ISBLANK(I48),I48="")),"",(I47/I48))),IF(OR(OR(ISBLANK(I47),I47=""),OR(ISBLANK(I48),I48="")),"",(I47/I48))=""),OR(ISBLANK(1),1="")),"",(IF(OR(OR(ISBLANK(I47),I47=""),OR(ISBLANK(I48),I48="")),"",(I47/I48))-1))*100))</f>
      </c>
      <c r="J53" s="24"/>
      <c r="K53" s="124"/>
      <c r="L53" s="163" t="s">
        <v>41</v>
      </c>
      <c r="M53" s="163"/>
      <c r="N53" s="124"/>
      <c r="O53" s="125"/>
      <c r="P53" s="166">
        <f>IF(TRUE,"PassBecauseNoConstraints","ERROR")</f>
      </c>
      <c r="Q53" s="125"/>
      <c r="R53" s="126"/>
      <c r="S53" s="167">
        <f>IF(TRUE,"","ERROR")</f>
      </c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7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customHeight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59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56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5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57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21">
      <c r="A62" s="21"/>
      <c r="B62" s="119"/>
      <c r="C62" s="158" t="s">
        <v>40</v>
      </c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7.5" customHeight="1">
      <c r="A63" s="21"/>
      <c r="B63" s="119"/>
      <c r="C63" s="157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 thickBot="1">
      <c r="A66" s="21"/>
      <c r="B66" s="119"/>
      <c r="C66" s="161"/>
      <c r="D66" s="119"/>
      <c r="E66" s="121"/>
      <c r="F66" s="122"/>
      <c r="G66" s="121"/>
      <c r="H66" s="24"/>
      <c r="I66" s="174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>
      <c r="A67" s="21"/>
      <c r="B67" s="119"/>
      <c r="C67" s="162" t="s">
        <v>39</v>
      </c>
      <c r="D67" s="119"/>
      <c r="E67" s="121"/>
      <c r="F67" s="163" t="s">
        <v>44</v>
      </c>
      <c r="G67" s="121"/>
      <c r="H67" s="24"/>
      <c r="I67" s="207"/>
      <c r="J67" s="24"/>
      <c r="K67" s="124"/>
      <c r="L67" s="23"/>
      <c r="M67" s="163"/>
      <c r="N67" s="124"/>
      <c r="O67" s="125"/>
      <c r="P67" s="166">
        <f>IF(NOT(NOT(IF(ISERROR(I67),ERROR.TYPE(#REF!)=ERROR.TYPE(I67),FALSE))),"Fail",IF(NOT(IF(ISBLANK(I67),TRUE,ISNUMBER(I67))),"Fail",IF(NOT(IF(ISBLANK(I67),TRUE,LEN(I67)-FIND(".",I67&amp;".")&lt;=2)),"Fail",IF(I160="","PassBecauseBlankAllowed",IF(AND(I160="no",ISBLANK(I67)),"Pass",IF(NOT(IF(I160="no",ISBLANK(I67),TRUE)),"Fail",IF(NOT(IF(I160="yes",NOT(ISBLANK(I67)),TRUE)),"Fail",IF(NOT(I67&gt;=0),"Fail",IF(NOT(I67&gt;=I47),"Fail","Pass")))))))))</f>
      </c>
      <c r="Q67" s="125"/>
      <c r="R67" s="126"/>
      <c r="S67" s="167">
        <f>IF(NOT(NOT(IF(ISERROR(I67),ERROR.TYPE(#REF!)=ERROR.TYPE(I67),FALSE))),"UNDO NOW (use button or Ctrl+Z)! CANNOT DRAG-AND-DROP CELLS",IF(NOT(IF(ISBLANK(I67),TRUE,ISNUMBER(I67))),"enter a number",IF(NOT(IF(ISBLANK(I67),TRUE,LEN(I67)-FIND(".",I67&amp;".")&lt;=2)),"only 2 decimal place(s) allowed",IF(I160="","",IF(AND(I160="no",ISBLANK(I67)),"",IF(NOT(IF(I160="no",ISBLANK(I67),TRUE)),"leave blank",IF(NOT(IF(I160="yes",NOT(ISBLANK(I67)),TRUE)),"input required",IF(NOT(I67&gt;=0),"must be &gt;= 0",IF(NOT(I67&gt;=I47),"&lt; last month sales","")))))))))</f>
      </c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62" t="s">
        <v>38</v>
      </c>
      <c r="D68" s="119"/>
      <c r="E68" s="121"/>
      <c r="F68" s="163" t="s">
        <v>44</v>
      </c>
      <c r="G68" s="121"/>
      <c r="H68" s="24"/>
      <c r="I68" s="208"/>
      <c r="J68" s="24"/>
      <c r="K68" s="124"/>
      <c r="L68" s="23"/>
      <c r="M68" s="163"/>
      <c r="N68" s="124"/>
      <c r="O68" s="125"/>
      <c r="P68" s="166">
        <f>IF(NOT(NOT(IF(ISERROR(I68),ERROR.TYPE(#REF!)=ERROR.TYPE(I68),FALSE))),"Fail",IF(NOT(IF(ISBLANK(I68),TRUE,ISNUMBER(I68))),"Fail",IF(NOT(IF(ISBLANK(I68),TRUE,LEN(I68)-FIND(".",I68&amp;".")&lt;=2)),"Fail",IF(I160="","PassBecauseBlankAllowed",IF(AND(I160="no",ISBLANK(I68)),"Pass",IF(NOT(IF(I160="no",ISBLANK(I68),TRUE)),"Fail",IF(NOT(IF(I160="yes",NOT(ISBLANK(I68)),TRUE)),"Fail",IF(NOT(I68&gt;=0),"Fail",IF(NOT(I68&gt;=I48),"Fail","Pass")))))))))</f>
      </c>
      <c r="Q68" s="125"/>
      <c r="R68" s="126"/>
      <c r="S68" s="167">
        <f>IF(NOT(NOT(IF(ISERROR(I68),ERROR.TYPE(#REF!)=ERROR.TYPE(I68),FALSE))),"UNDO NOW (use button or Ctrl+Z)! CANNOT DRAG-AND-DROP CELLS",IF(NOT(IF(ISBLANK(I68),TRUE,ISNUMBER(I68))),"enter a number",IF(NOT(IF(ISBLANK(I68),TRUE,LEN(I68)-FIND(".",I68&amp;".")&lt;=2)),"only 2 decimal place(s) allowed",IF(I160="","",IF(AND(I160="no",ISBLANK(I68)),"",IF(NOT(IF(I160="no",ISBLANK(I68),TRUE)),"leave blank",IF(NOT(IF(I160="yes",NOT(ISBLANK(I68)),TRUE)),"input required",IF(NOT(I68&gt;=0),"must be &gt;= 0",IF(NOT(I68&gt;=I48),"&lt; year ago month sales","")))))))))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61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 thickBot="1">
      <c r="A72" s="21"/>
      <c r="B72" s="119"/>
      <c r="C72" s="176"/>
      <c r="D72" s="119"/>
      <c r="E72" s="121"/>
      <c r="F72" s="122"/>
      <c r="G72" s="121"/>
      <c r="H72" s="24"/>
      <c r="I72" s="174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thickBot="1">
      <c r="A73" s="21"/>
      <c r="B73" s="119"/>
      <c r="C73" s="177" t="s">
        <v>37</v>
      </c>
      <c r="D73" s="119"/>
      <c r="E73" s="121"/>
      <c r="F73" s="163"/>
      <c r="G73" s="121"/>
      <c r="H73" s="24"/>
      <c r="I73" s="183">
        <f>IF(OR(OR(ISBLANK(IF(OR(OR(ISBLANK(IF(OR(OR(ISBLANK(I67),I67=""),OR(ISBLANK(I68),I68="")),"",(I67/I68))),IF(OR(OR(ISBLANK(I67),I67=""),OR(ISBLANK(I68),I68="")),"",(I67/I68))=""),OR(ISBLANK(1),1="")),"",(IF(OR(OR(ISBLANK(I67),I67=""),OR(ISBLANK(I68),I68="")),"",(I67/I68))-1))),IF(OR(OR(ISBLANK(IF(OR(OR(ISBLANK(I67),I67=""),OR(ISBLANK(I68),I68="")),"",(I67/I68))),IF(OR(OR(ISBLANK(I67),I67=""),OR(ISBLANK(I68),I68="")),"",(I67/I68))=""),OR(ISBLANK(1),1="")),"",(IF(OR(OR(ISBLANK(I67),I67=""),OR(ISBLANK(I68),I68="")),"",(I67/I68))-1))=""),OR(ISBLANK(100),100="")),"",(IF(OR(OR(ISBLANK(IF(OR(OR(ISBLANK(I67),I67=""),OR(ISBLANK(I68),I68="")),"",(I67/I68))),IF(OR(OR(ISBLANK(I67),I67=""),OR(ISBLANK(I68),I68="")),"",(I67/I68))=""),OR(ISBLANK(1),1="")),"",(IF(OR(OR(ISBLANK(I67),I67=""),OR(ISBLANK(I68),I68="")),"",(I67/I68))-1))*100))</f>
      </c>
      <c r="J73" s="24"/>
      <c r="K73" s="124"/>
      <c r="L73" s="163" t="s">
        <v>41</v>
      </c>
      <c r="M73" s="163"/>
      <c r="N73" s="124"/>
      <c r="O73" s="125"/>
      <c r="P73" s="166">
        <f>IF(TRUE,"PassBecauseNoConstraints","ERROR")</f>
      </c>
      <c r="Q73" s="125"/>
      <c r="R73" s="126"/>
      <c r="S73" s="167">
        <f>IF(TRUE,"","ERROR")</f>
      </c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7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60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60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60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56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6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7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21">
      <c r="A82" s="21"/>
      <c r="B82" s="119"/>
      <c r="C82" s="158" t="s">
        <v>36</v>
      </c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7.5" customHeight="1">
      <c r="A83" s="21"/>
      <c r="B83" s="119"/>
      <c r="C83" s="157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>
      <c r="A84" s="21"/>
      <c r="B84" s="119"/>
      <c r="C84" s="184"/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45" customHeight="1">
      <c r="A85" s="21"/>
      <c r="B85" s="119"/>
      <c r="C85" s="185" t="s">
        <v>35</v>
      </c>
      <c r="D85" s="186"/>
      <c r="E85" s="186"/>
      <c r="F85" s="187"/>
      <c r="G85" s="186"/>
      <c r="H85" s="186"/>
      <c r="I85" s="188"/>
      <c r="J85" s="186"/>
      <c r="K85" s="186"/>
      <c r="L85" s="189"/>
      <c r="M85" s="187"/>
      <c r="N85" s="186"/>
      <c r="O85" s="186"/>
      <c r="P85" s="189"/>
      <c r="Q85" s="186"/>
      <c r="R85" s="186"/>
      <c r="S85" s="188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43" t="s">
        <v>46</v>
      </c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49" t="s">
        <v>34</v>
      </c>
      <c r="D87" s="150"/>
      <c r="E87" s="150"/>
      <c r="F87" s="151"/>
      <c r="G87" s="150"/>
      <c r="H87" s="150"/>
      <c r="I87" s="152"/>
      <c r="J87" s="150"/>
      <c r="K87" s="150"/>
      <c r="L87" s="153"/>
      <c r="M87" s="151"/>
      <c r="N87" s="150"/>
      <c r="O87" s="150"/>
      <c r="P87" s="153"/>
      <c r="Q87" s="150"/>
      <c r="R87" s="150"/>
      <c r="S87" s="152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43" t="s">
        <v>46</v>
      </c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60" customHeight="1">
      <c r="A89" s="21"/>
      <c r="B89" s="119"/>
      <c r="C89" s="143" t="s">
        <v>33</v>
      </c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84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9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 thickBot="1">
      <c r="A93" s="21"/>
      <c r="B93" s="119"/>
      <c r="C93" s="161"/>
      <c r="D93" s="119"/>
      <c r="E93" s="121"/>
      <c r="F93" s="122"/>
      <c r="G93" s="121"/>
      <c r="H93" s="24"/>
      <c r="I93" s="174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>
      <c r="A94" s="21"/>
      <c r="B94" s="119"/>
      <c r="C94" s="162" t="s">
        <v>32</v>
      </c>
      <c r="D94" s="119"/>
      <c r="E94" s="121"/>
      <c r="F94" s="163" t="s">
        <v>44</v>
      </c>
      <c r="G94" s="121"/>
      <c r="H94" s="24"/>
      <c r="I94" s="207"/>
      <c r="J94" s="24"/>
      <c r="K94" s="124"/>
      <c r="L94" s="23"/>
      <c r="M94" s="163"/>
      <c r="N94" s="124"/>
      <c r="O94" s="125"/>
      <c r="P94" s="166">
        <f>IF(NOT(NOT(IF(ISERROR(I94),ERROR.TYPE(#REF!)=ERROR.TYPE(I94),FALSE))),"Fail",IF(ISBLANK(I94),"PassBecauseBlankAllowed",IF(NOT(ISNUMBER(I94)),"Fail",IF(NOT(LEN(I94)-FIND(".",I94&amp;".")&lt;=2),"Fail",IF(I160="","PassBecauseBlankAllowed",IF(AND(I160="no",ISBLANK(I94)),"Pass",IF(NOT(IF(I160="no",ISBLANK(I94),TRUE)),"Fail",IF(ISBLANK(I94),"PassBecauseBlankAllowed",IF(NOT(I94&gt;=0),"Fail",IF(NOT(I94&lt;=(1.5*I47)),"Fail","Pass"))))))))))</f>
      </c>
      <c r="Q94" s="125"/>
      <c r="R94" s="126"/>
      <c r="S94" s="167">
        <f>IF(NOT(NOT(IF(ISERROR(I94),ERROR.TYPE(#REF!)=ERROR.TYPE(I94),FALSE))),"UNDO NOW (use button or Ctrl+Z)! CANNOT DRAG-AND-DROP CELLS",IF(ISBLANK(I94),"",IF(NOT(ISNUMBER(I94)),"enter a number",IF(NOT(LEN(I94)-FIND(".",I94&amp;".")&lt;=2),"only 2 decimal place(s) allowed",IF(I160="","",IF(AND(I160="no",ISBLANK(I94)),"",IF(NOT(IF(I160="no",ISBLANK(I94),TRUE)),"leave blank",IF(ISBLANK(I94),"",IF(NOT(I94&gt;=0),"must be &gt;= 0",IF(NOT(I94&lt;=(1.5*I47)),"&gt; 1.5 * last month sales",""))))))))))</f>
      </c>
      <c r="T94" s="126"/>
      <c r="U94" s="51"/>
      <c r="V94" s="127"/>
      <c r="W94" s="206"/>
      <c r="X94" s="127"/>
      <c r="Y94" s="21"/>
    </row>
    <row r="95" spans="1:25" ht="15" thickBot="1">
      <c r="A95" s="21"/>
      <c r="B95" s="119"/>
      <c r="C95" s="162" t="s">
        <v>31</v>
      </c>
      <c r="D95" s="119"/>
      <c r="E95" s="121"/>
      <c r="F95" s="163" t="s">
        <v>44</v>
      </c>
      <c r="G95" s="121"/>
      <c r="H95" s="24"/>
      <c r="I95" s="208"/>
      <c r="J95" s="24"/>
      <c r="K95" s="124"/>
      <c r="L95" s="23"/>
      <c r="M95" s="163"/>
      <c r="N95" s="124"/>
      <c r="O95" s="125"/>
      <c r="P95" s="166">
        <f>IF(NOT(NOT(IF(ISERROR(I95),ERROR.TYPE(#REF!)=ERROR.TYPE(I95),FALSE))),"Fail",IF(ISBLANK(I95),"PassBecauseBlankAllowed",IF(NOT(ISNUMBER(I95)),"Fail",IF(NOT(LEN(I95)-FIND(".",I95&amp;".")&lt;=2),"Fail",IF(I160="","PassBecauseBlankAllowed",IF(AND(I160="no",ISBLANK(I95)),"Pass",IF(NOT(IF(I160="no",ISBLANK(I95),TRUE)),"Fail",IF(ISBLANK(I95),"PassBecauseBlankAllowed",IF(NOT(I95&gt;=0),"Fail","Pass")))))))))</f>
      </c>
      <c r="Q95" s="125"/>
      <c r="R95" s="126"/>
      <c r="S95" s="167">
        <f>IF(NOT(NOT(IF(ISERROR(I95),ERROR.TYPE(#REF!)=ERROR.TYPE(I95),FALSE))),"UNDO NOW (use button or Ctrl+Z)! CANNOT DRAG-AND-DROP CELLS",IF(ISBLANK(I95),"",IF(NOT(ISNUMBER(I95)),"enter a number",IF(NOT(LEN(I95)-FIND(".",I95&amp;".")&lt;=2),"only 2 decimal place(s) allowed",IF(I160="","",IF(AND(I160="no",ISBLANK(I95)),"",IF(NOT(IF(I160="no",ISBLANK(I95),TRUE)),"leave blank",IF(ISBLANK(I95),"",IF(NOT(I95&gt;=0),"must be &gt;= 0","")))))))))</f>
      </c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1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 thickBot="1">
      <c r="A97" s="21"/>
      <c r="B97" s="119"/>
      <c r="C97" s="176"/>
      <c r="D97" s="119"/>
      <c r="E97" s="121"/>
      <c r="F97" s="122"/>
      <c r="G97" s="121"/>
      <c r="H97" s="24"/>
      <c r="I97" s="174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30" thickBot="1">
      <c r="A98" s="21"/>
      <c r="B98" s="119"/>
      <c r="C98" s="177" t="s">
        <v>15</v>
      </c>
      <c r="D98" s="119"/>
      <c r="E98" s="121"/>
      <c r="F98" s="163"/>
      <c r="G98" s="121"/>
      <c r="H98" s="24"/>
      <c r="I98" s="194">
        <f>IF(OR(OR(ISBLANK(31),31=""),OR(ISBLANK(IF(OR(OR(ISBLANK(I95),I95=""),OR(ISBLANK(I94),I94="")),"",(I95/I94))),IF(OR(OR(ISBLANK(I95),I95=""),OR(ISBLANK(I94),I94="")),"",(I95/I94))="")),"",(31*IF(OR(OR(ISBLANK(I95),I95=""),OR(ISBLANK(I94),I94="")),"",(I95/I94))))</f>
      </c>
      <c r="J98" s="24"/>
      <c r="K98" s="124"/>
      <c r="L98" s="163" t="s">
        <v>30</v>
      </c>
      <c r="M98" s="163"/>
      <c r="N98" s="124"/>
      <c r="O98" s="125"/>
      <c r="P98" s="166">
        <f>IF(TRUE,"PassBecauseNoConstraints","ERROR")</f>
      </c>
      <c r="Q98" s="125"/>
      <c r="R98" s="126"/>
      <c r="S98" s="167">
        <f>IF(TRUE,"","ERROR")</f>
      </c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7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60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56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56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57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21">
      <c r="A107" s="21"/>
      <c r="B107" s="119"/>
      <c r="C107" s="158" t="s">
        <v>29</v>
      </c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7.5" customHeight="1">
      <c r="A108" s="21"/>
      <c r="B108" s="119"/>
      <c r="C108" s="157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84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43" t="s">
        <v>28</v>
      </c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43" t="s">
        <v>26</v>
      </c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84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61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62" t="s">
        <v>25</v>
      </c>
      <c r="D116" s="119"/>
      <c r="E116" s="121"/>
      <c r="F116" s="163"/>
      <c r="G116" s="121"/>
      <c r="H116" s="24"/>
      <c r="I116" s="209"/>
      <c r="J116" s="24"/>
      <c r="K116" s="124"/>
      <c r="L116" s="163" t="s">
        <v>24</v>
      </c>
      <c r="M116" s="163"/>
      <c r="N116" s="124"/>
      <c r="O116" s="125"/>
      <c r="P116" s="166">
        <f>IF(NOT(NOT(IF(ISERROR(I116),ERROR.TYPE(#REF!)=ERROR.TYPE(I116),FALSE))),"Fail",IF(NOT(IF(ISBLANK(I116),TRUE,ISNUMBER(I116))),"Fail",IF(NOT(IF(ISBLANK(I116),TRUE,LEN(I116)-FIND(".",I116&amp;".")&lt;=1)),"Fail",IF(I160="","PassBecauseBlankAllowed",IF(AND(I160="no",ISBLANK(I116)),"Pass",IF(NOT(IF(I160="no",ISBLANK(I116),TRUE)),"Fail",IF(NOT(IF(I160="yes",NOT(ISBLANK(I116)),TRUE)),"Fail",IF(NOT(I116&gt;=0),"Fail","Pass"))))))))</f>
      </c>
      <c r="Q116" s="125"/>
      <c r="R116" s="126"/>
      <c r="S116" s="167">
        <f>IF(NOT(NOT(IF(ISERROR(I116),ERROR.TYPE(#REF!)=ERROR.TYPE(I116),FALSE))),"UNDO NOW (use button or Ctrl+Z)! CANNOT DRAG-AND-DROP CELLS",IF(NOT(IF(ISBLANK(I116),TRUE,ISNUMBER(I116))),"enter a number",IF(NOT(IF(ISBLANK(I116),TRUE,LEN(I116)-FIND(".",I116&amp;".")&lt;=1)),"only 1 decimal place(s) allowed",IF(I160="","",IF(AND(I160="no",ISBLANK(I116)),"",IF(NOT(IF(I160="no",ISBLANK(I116),TRUE)),"leave blank",IF(NOT(IF(I160="yes",NOT(ISBLANK(I116)),TRUE)),"input required",IF(NOT(I116&gt;=0),"must be &gt;= 0",""))))))))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61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76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thickBot="1">
      <c r="A121" s="21"/>
      <c r="B121" s="119"/>
      <c r="C121" s="177" t="s">
        <v>22</v>
      </c>
      <c r="D121" s="119"/>
      <c r="E121" s="121"/>
      <c r="F121" s="163" t="s">
        <v>44</v>
      </c>
      <c r="G121" s="121"/>
      <c r="H121" s="24"/>
      <c r="I121" s="194">
        <f>IF(OR(OR(ISBLANK(I47),I47=""),OR(ISBLANK(I116),I116="")),"",(I47/I116))</f>
      </c>
      <c r="J121" s="24"/>
      <c r="K121" s="124"/>
      <c r="L121" s="23"/>
      <c r="M121" s="163"/>
      <c r="N121" s="124"/>
      <c r="O121" s="125"/>
      <c r="P121" s="166">
        <f>IF(TRUE,"PassBecauseNoConstraints","ERROR")</f>
      </c>
      <c r="Q121" s="125"/>
      <c r="R121" s="126"/>
      <c r="S121" s="167">
        <f>IF(TRUE,"","ERROR")</f>
      </c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7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customHeight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59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56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5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57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21">
      <c r="A130" s="21"/>
      <c r="B130" s="119"/>
      <c r="C130" s="158" t="s">
        <v>21</v>
      </c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7.5" customHeight="1">
      <c r="A131" s="21"/>
      <c r="B131" s="119"/>
      <c r="C131" s="157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 thickBot="1">
      <c r="A134" s="21"/>
      <c r="B134" s="119"/>
      <c r="C134" s="161"/>
      <c r="D134" s="119"/>
      <c r="E134" s="121"/>
      <c r="F134" s="122"/>
      <c r="G134" s="121"/>
      <c r="H134" s="24"/>
      <c r="I134" s="174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>
      <c r="A135" s="21"/>
      <c r="B135" s="119"/>
      <c r="C135" s="162" t="s">
        <v>19</v>
      </c>
      <c r="D135" s="119"/>
      <c r="E135" s="121"/>
      <c r="F135" s="163" t="s">
        <v>44</v>
      </c>
      <c r="G135" s="121"/>
      <c r="H135" s="24"/>
      <c r="I135" s="207"/>
      <c r="J135" s="24"/>
      <c r="K135" s="124"/>
      <c r="L135" s="23"/>
      <c r="M135" s="163"/>
      <c r="N135" s="124"/>
      <c r="O135" s="125"/>
      <c r="P135" s="166">
        <f>IF(NOT(NOT(IF(ISERROR(I135),ERROR.TYPE(#REF!)=ERROR.TYPE(I135),FALSE))),"Fail",IF(NOT(IF(ISBLANK(I135),TRUE,ISNUMBER(I135))),"Fail",IF(NOT(IF(ISBLANK(I135),TRUE,LEN(I135)-FIND(".",I135&amp;".")&lt;=2)),"Fail",IF(I160="","PassBecauseBlankAllowed",IF(AND(I160="no",ISBLANK(I135)),"Pass",IF(NOT(IF(I160="no",ISBLANK(I135),TRUE)),"Fail",IF(NOT(IF(I160="yes",NOT(ISBLANK(I135)),TRUE)),"Fail",IF(NOT(I135&gt;=0),"Fail","Pass"))))))))</f>
      </c>
      <c r="Q135" s="125"/>
      <c r="R135" s="126"/>
      <c r="S135" s="167">
        <f>IF(NOT(NOT(IF(ISERROR(I135),ERROR.TYPE(#REF!)=ERROR.TYPE(I135),FALSE))),"UNDO NOW (use button or Ctrl+Z)! CANNOT DRAG-AND-DROP CELLS",IF(NOT(IF(ISBLANK(I135),TRUE,ISNUMBER(I135))),"enter a number",IF(NOT(IF(ISBLANK(I135),TRUE,LEN(I135)-FIND(".",I135&amp;".")&lt;=2)),"only 2 decimal place(s) allowed",IF(I160="","",IF(AND(I160="no",ISBLANK(I135)),"",IF(NOT(IF(I160="no",ISBLANK(I135),TRUE)),"leave blank",IF(NOT(IF(I160="yes",NOT(ISBLANK(I135)),TRUE)),"input required",IF(NOT(I135&gt;=0),"must be &gt;= 0",""))))))))</f>
      </c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62" t="s">
        <v>18</v>
      </c>
      <c r="D136" s="119"/>
      <c r="E136" s="121"/>
      <c r="F136" s="163" t="s">
        <v>44</v>
      </c>
      <c r="G136" s="121"/>
      <c r="H136" s="24"/>
      <c r="I136" s="208"/>
      <c r="J136" s="24"/>
      <c r="K136" s="124"/>
      <c r="L136" s="23"/>
      <c r="M136" s="163"/>
      <c r="N136" s="124"/>
      <c r="O136" s="125"/>
      <c r="P136" s="166">
        <f>IF(NOT(NOT(IF(ISERROR(I136),ERROR.TYPE(#REF!)=ERROR.TYPE(I136),FALSE))),"Fail",IF(NOT(IF(ISBLANK(I136),TRUE,ISNUMBER(I136))),"Fail",IF(NOT(IF(ISBLANK(I136),TRUE,LEN(I136)-FIND(".",I136&amp;".")&lt;=2)),"Fail",IF(I160="","PassBecauseBlankAllowed",IF(AND(I160="no",ISBLANK(I136)),"Pass",IF(NOT(IF(I160="no",ISBLANK(I136),TRUE)),"Fail",IF(NOT(IF(I160="yes",NOT(ISBLANK(I136)),TRUE)),"Fail",IF(NOT(I136&gt;=0),"Fail","Pass"))))))))</f>
      </c>
      <c r="Q136" s="125"/>
      <c r="R136" s="126"/>
      <c r="S136" s="167">
        <f>IF(NOT(NOT(IF(ISERROR(I136),ERROR.TYPE(#REF!)=ERROR.TYPE(I136),FALSE))),"UNDO NOW (use button or Ctrl+Z)! CANNOT DRAG-AND-DROP CELLS",IF(NOT(IF(ISBLANK(I136),TRUE,ISNUMBER(I136))),"enter a number",IF(NOT(IF(ISBLANK(I136),TRUE,LEN(I136)-FIND(".",I136&amp;".")&lt;=2)),"only 2 decimal place(s) allowed",IF(I160="","",IF(AND(I160="no",ISBLANK(I136)),"",IF(NOT(IF(I160="no",ISBLANK(I136),TRUE)),"leave blank",IF(NOT(IF(I160="yes",NOT(ISBLANK(I136)),TRUE)),"input required",IF(NOT(I136&gt;=0),"must be &gt;= 0",""))))))))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61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 thickBot="1">
      <c r="A140" s="21"/>
      <c r="B140" s="119"/>
      <c r="C140" s="176"/>
      <c r="D140" s="119"/>
      <c r="E140" s="121"/>
      <c r="F140" s="122"/>
      <c r="G140" s="121"/>
      <c r="H140" s="24"/>
      <c r="I140" s="174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thickBot="1">
      <c r="A141" s="21"/>
      <c r="B141" s="119"/>
      <c r="C141" s="177" t="s">
        <v>37</v>
      </c>
      <c r="D141" s="119"/>
      <c r="E141" s="121"/>
      <c r="F141" s="163"/>
      <c r="G141" s="121"/>
      <c r="H141" s="24"/>
      <c r="I141" s="183">
        <f>IF(OR(OR(ISBLANK(IF(OR(OR(ISBLANK(IF(OR(OR(ISBLANK(I135),I135=""),OR(ISBLANK(I136),I136="")),"",(I135/I136))),IF(OR(OR(ISBLANK(I135),I135=""),OR(ISBLANK(I136),I136="")),"",(I135/I136))=""),OR(ISBLANK(1),1="")),"",(IF(OR(OR(ISBLANK(I135),I135=""),OR(ISBLANK(I136),I136="")),"",(I135/I136))-1))),IF(OR(OR(ISBLANK(IF(OR(OR(ISBLANK(I135),I135=""),OR(ISBLANK(I136),I136="")),"",(I135/I136))),IF(OR(OR(ISBLANK(I135),I135=""),OR(ISBLANK(I136),I136="")),"",(I135/I136))=""),OR(ISBLANK(1),1="")),"",(IF(OR(OR(ISBLANK(I135),I135=""),OR(ISBLANK(I136),I136="")),"",(I135/I136))-1))=""),OR(ISBLANK(100),100="")),"",(IF(OR(OR(ISBLANK(IF(OR(OR(ISBLANK(I135),I135=""),OR(ISBLANK(I136),I136="")),"",(I135/I136))),IF(OR(OR(ISBLANK(I135),I135=""),OR(ISBLANK(I136),I136="")),"",(I135/I136))=""),OR(ISBLANK(1),1="")),"",(IF(OR(OR(ISBLANK(I135),I135=""),OR(ISBLANK(I136),I136="")),"",(I135/I136))-1))*100))</f>
      </c>
      <c r="J141" s="24"/>
      <c r="K141" s="124"/>
      <c r="L141" s="163" t="s">
        <v>41</v>
      </c>
      <c r="M141" s="163"/>
      <c r="N141" s="124"/>
      <c r="O141" s="125"/>
      <c r="P141" s="166">
        <f>IF(TRUE,"PassBecauseNoConstraints","ERROR")</f>
      </c>
      <c r="Q141" s="125"/>
      <c r="R141" s="126"/>
      <c r="S141" s="167">
        <f>IF(TRUE,"","ERROR")</f>
      </c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7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60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5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57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21">
      <c r="A150" s="21"/>
      <c r="B150" s="119"/>
      <c r="C150" s="158" t="s">
        <v>17</v>
      </c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7.5" customHeight="1">
      <c r="A151" s="21"/>
      <c r="B151" s="119"/>
      <c r="C151" s="157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84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customHeight="1">
      <c r="A153" s="21"/>
      <c r="B153" s="119"/>
      <c r="C153" s="149" t="s">
        <v>16</v>
      </c>
      <c r="D153" s="150"/>
      <c r="E153" s="150"/>
      <c r="F153" s="151"/>
      <c r="G153" s="150"/>
      <c r="H153" s="150"/>
      <c r="I153" s="152"/>
      <c r="J153" s="150"/>
      <c r="K153" s="150"/>
      <c r="L153" s="153"/>
      <c r="M153" s="151"/>
      <c r="N153" s="150"/>
      <c r="O153" s="150"/>
      <c r="P153" s="153"/>
      <c r="Q153" s="150"/>
      <c r="R153" s="150"/>
      <c r="S153" s="152"/>
      <c r="T153" s="126"/>
      <c r="U153" s="51"/>
      <c r="V153" s="127"/>
      <c r="W153" s="206"/>
      <c r="X153" s="127"/>
      <c r="Y153" s="21"/>
    </row>
    <row r="154" spans="1:25" ht="15" customHeight="1">
      <c r="A154" s="21"/>
      <c r="B154" s="119"/>
      <c r="C154" s="144" t="s">
        <v>14</v>
      </c>
      <c r="D154" s="145"/>
      <c r="E154" s="145"/>
      <c r="F154" s="146"/>
      <c r="G154" s="145"/>
      <c r="H154" s="145"/>
      <c r="I154" s="147"/>
      <c r="J154" s="145"/>
      <c r="K154" s="145"/>
      <c r="L154" s="148"/>
      <c r="M154" s="146"/>
      <c r="N154" s="145"/>
      <c r="O154" s="145"/>
      <c r="P154" s="148"/>
      <c r="Q154" s="145"/>
      <c r="R154" s="145"/>
      <c r="S154" s="147"/>
      <c r="T154" s="126"/>
      <c r="U154" s="51"/>
      <c r="V154" s="127"/>
      <c r="W154" s="206"/>
      <c r="X154" s="127"/>
      <c r="Y154" s="21"/>
    </row>
    <row r="155" spans="1:25" ht="15" customHeight="1">
      <c r="A155" s="21"/>
      <c r="B155" s="119"/>
      <c r="C155" s="144" t="s">
        <v>13</v>
      </c>
      <c r="D155" s="145"/>
      <c r="E155" s="145"/>
      <c r="F155" s="146"/>
      <c r="G155" s="145"/>
      <c r="H155" s="145"/>
      <c r="I155" s="147"/>
      <c r="J155" s="145"/>
      <c r="K155" s="145"/>
      <c r="L155" s="148"/>
      <c r="M155" s="146"/>
      <c r="N155" s="145"/>
      <c r="O155" s="145"/>
      <c r="P155" s="148"/>
      <c r="Q155" s="145"/>
      <c r="R155" s="145"/>
      <c r="S155" s="147"/>
      <c r="T155" s="126"/>
      <c r="U155" s="51"/>
      <c r="V155" s="127"/>
      <c r="W155" s="206"/>
      <c r="X155" s="127"/>
      <c r="Y155" s="21"/>
    </row>
    <row r="156" spans="1:25" ht="15" customHeight="1">
      <c r="A156" s="21"/>
      <c r="B156" s="119"/>
      <c r="C156" s="184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06"/>
      <c r="X156" s="127"/>
      <c r="Y156" s="21"/>
    </row>
    <row r="157" spans="1:25" ht="15" hidden="1">
      <c r="A157" s="21"/>
      <c r="B157" s="119"/>
      <c r="C157" s="159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06"/>
      <c r="X157" s="127"/>
      <c r="Y157" s="21"/>
    </row>
    <row r="158" spans="1:25" ht="15" hidden="1">
      <c r="A158" s="21"/>
      <c r="B158" s="119"/>
      <c r="C158" s="160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06"/>
      <c r="X158" s="127"/>
      <c r="Y158" s="21"/>
    </row>
    <row r="159" spans="1:25" ht="15" hidden="1" thickBot="1">
      <c r="A159" s="21"/>
      <c r="B159" s="119"/>
      <c r="C159" s="176"/>
      <c r="D159" s="119"/>
      <c r="E159" s="121"/>
      <c r="F159" s="122"/>
      <c r="G159" s="121"/>
      <c r="H159" s="24"/>
      <c r="I159" s="174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06"/>
      <c r="X159" s="127"/>
      <c r="Y159" s="21"/>
    </row>
    <row r="160" spans="1:25" ht="15" hidden="1" thickBot="1">
      <c r="A160" s="21"/>
      <c r="B160" s="119"/>
      <c r="C160" s="177" t="s">
        <v>12</v>
      </c>
      <c r="D160" s="119"/>
      <c r="E160" s="121"/>
      <c r="F160" s="163"/>
      <c r="G160" s="121"/>
      <c r="H160" s="24"/>
      <c r="I160" s="205">
        <f>IF(OR(NOT(I47=""),NOT(I48=""),NOT(I67=""),NOT(I68=""),NOT(I94=""),NOT(I95=""),NOT(I116=""),NOT(I135=""),NOT(I136="")),"yes","")</f>
      </c>
      <c r="J160" s="24"/>
      <c r="K160" s="124"/>
      <c r="L160" s="12">
        <f>HYPERLINK("#I160",CHAR(128))</f>
      </c>
      <c r="M160" s="122"/>
      <c r="N160" s="124"/>
      <c r="O160" s="125"/>
      <c r="P160" s="166">
        <f>IF(TRUE,"PassBecauseNoConstraints","ERROR")</f>
      </c>
      <c r="Q160" s="125"/>
      <c r="R160" s="126"/>
      <c r="S160" s="167">
        <f>IF(TRUE,"","ERROR")</f>
      </c>
      <c r="T160" s="126"/>
      <c r="U160" s="51"/>
      <c r="V160" s="127"/>
      <c r="W160" s="206"/>
      <c r="X160" s="127"/>
      <c r="Y160" s="21"/>
    </row>
    <row r="161" spans="1:25" ht="15" hidden="1">
      <c r="A161" s="21"/>
      <c r="B161" s="119"/>
      <c r="C161" s="176"/>
      <c r="D161" s="119"/>
      <c r="E161" s="121"/>
      <c r="F161" s="122"/>
      <c r="G161" s="121"/>
      <c r="H161" s="24"/>
      <c r="I161" s="123"/>
      <c r="J161" s="24"/>
      <c r="K161" s="124"/>
      <c r="L161" s="23"/>
      <c r="M161" s="122"/>
      <c r="N161" s="124"/>
      <c r="O161" s="125"/>
      <c r="P161" s="23"/>
      <c r="Q161" s="125"/>
      <c r="R161" s="126"/>
      <c r="S161" s="123"/>
      <c r="T161" s="126"/>
      <c r="U161" s="51"/>
      <c r="V161" s="127"/>
      <c r="W161" s="23"/>
      <c r="X161" s="127"/>
      <c r="Y161" s="21"/>
    </row>
    <row r="162" spans="1:25" ht="15" customHeight="1">
      <c r="A162" s="21"/>
      <c r="B162" s="119"/>
      <c r="C162" s="160"/>
      <c r="D162" s="119"/>
      <c r="E162" s="121"/>
      <c r="F162" s="122"/>
      <c r="G162" s="121"/>
      <c r="H162" s="24"/>
      <c r="I162" s="123"/>
      <c r="J162" s="24"/>
      <c r="K162" s="124"/>
      <c r="L162" s="23"/>
      <c r="M162" s="122"/>
      <c r="N162" s="124"/>
      <c r="O162" s="125"/>
      <c r="P162" s="23"/>
      <c r="Q162" s="125"/>
      <c r="R162" s="126"/>
      <c r="S162" s="123"/>
      <c r="T162" s="126"/>
      <c r="U162" s="51"/>
      <c r="V162" s="127"/>
      <c r="W162" s="23"/>
      <c r="X162" s="127"/>
      <c r="Y162" s="21"/>
    </row>
    <row r="163" spans="1:25" ht="15" hidden="1">
      <c r="A163" s="21"/>
      <c r="B163" s="119"/>
      <c r="C163" s="159"/>
      <c r="D163" s="119"/>
      <c r="E163" s="121"/>
      <c r="F163" s="122"/>
      <c r="G163" s="121"/>
      <c r="H163" s="24"/>
      <c r="I163" s="123"/>
      <c r="J163" s="24"/>
      <c r="K163" s="124"/>
      <c r="L163" s="23"/>
      <c r="M163" s="122"/>
      <c r="N163" s="124"/>
      <c r="O163" s="125"/>
      <c r="P163" s="23"/>
      <c r="Q163" s="125"/>
      <c r="R163" s="126"/>
      <c r="S163" s="123"/>
      <c r="T163" s="126"/>
      <c r="U163" s="51"/>
      <c r="V163" s="127"/>
      <c r="W163" s="23"/>
      <c r="X163" s="127"/>
      <c r="Y163" s="21"/>
    </row>
    <row r="164" spans="1:25" ht="15" customHeight="1">
      <c r="A164" s="21"/>
      <c r="B164" s="119"/>
      <c r="C164" s="156"/>
      <c r="D164" s="119"/>
      <c r="E164" s="121"/>
      <c r="F164" s="122"/>
      <c r="G164" s="121"/>
      <c r="H164" s="24"/>
      <c r="I164" s="123"/>
      <c r="J164" s="24"/>
      <c r="K164" s="124"/>
      <c r="L164" s="23"/>
      <c r="M164" s="122"/>
      <c r="N164" s="124"/>
      <c r="O164" s="125"/>
      <c r="P164" s="23"/>
      <c r="Q164" s="125"/>
      <c r="R164" s="126"/>
      <c r="S164" s="123"/>
      <c r="T164" s="126"/>
      <c r="U164" s="51"/>
      <c r="V164" s="127"/>
      <c r="W164" s="23"/>
      <c r="X164" s="127"/>
      <c r="Y164" s="21"/>
    </row>
    <row r="165" spans="1:25" ht="15" hidden="1">
      <c r="A165" s="21"/>
      <c r="B165" s="119"/>
      <c r="C165" s="155"/>
      <c r="D165" s="119"/>
      <c r="E165" s="121"/>
      <c r="F165" s="122"/>
      <c r="G165" s="121"/>
      <c r="H165" s="24"/>
      <c r="I165" s="123"/>
      <c r="J165" s="24"/>
      <c r="K165" s="124"/>
      <c r="L165" s="23"/>
      <c r="M165" s="122"/>
      <c r="N165" s="124"/>
      <c r="O165" s="125"/>
      <c r="P165" s="23"/>
      <c r="Q165" s="125"/>
      <c r="R165" s="126"/>
      <c r="S165" s="123"/>
      <c r="T165" s="126"/>
      <c r="U165" s="51"/>
      <c r="V165" s="127"/>
      <c r="W165" s="23"/>
      <c r="X165" s="127"/>
      <c r="Y165" s="21"/>
    </row>
    <row r="166" spans="1:25" ht="37.5" customHeight="1">
      <c r="A166" s="21" t="s">
        <v>10</v>
      </c>
      <c r="B166" s="21" t="s">
        <v>10</v>
      </c>
      <c r="C166" s="21" t="s">
        <v>10</v>
      </c>
      <c r="D166" s="21" t="s">
        <v>10</v>
      </c>
      <c r="E166" s="21" t="s">
        <v>10</v>
      </c>
      <c r="F166" s="21" t="s">
        <v>10</v>
      </c>
      <c r="G166" s="21" t="s">
        <v>10</v>
      </c>
      <c r="H166" s="21" t="s">
        <v>10</v>
      </c>
      <c r="I166" s="21" t="s">
        <v>10</v>
      </c>
      <c r="J166" s="21" t="s">
        <v>10</v>
      </c>
      <c r="K166" s="21" t="s">
        <v>10</v>
      </c>
      <c r="L166" s="21" t="s">
        <v>10</v>
      </c>
      <c r="M166" s="21" t="s">
        <v>10</v>
      </c>
      <c r="N166" s="21" t="s">
        <v>10</v>
      </c>
      <c r="O166" s="21" t="s">
        <v>10</v>
      </c>
      <c r="P166" s="21" t="s">
        <v>10</v>
      </c>
      <c r="Q166" s="21" t="s">
        <v>10</v>
      </c>
      <c r="R166" s="21" t="s">
        <v>10</v>
      </c>
      <c r="S166" s="21" t="s">
        <v>10</v>
      </c>
      <c r="T166" s="21" t="s">
        <v>10</v>
      </c>
      <c r="U166" s="21" t="s">
        <v>10</v>
      </c>
      <c r="V166" s="21" t="s">
        <v>10</v>
      </c>
      <c r="W166" s="21" t="s">
        <v>10</v>
      </c>
      <c r="X166" s="21" t="s">
        <v>10</v>
      </c>
      <c r="Y166" s="21" t="s">
        <v>10</v>
      </c>
    </row>
  </sheetData>
  <sheetProtection password="9B44" sheet="1" objects="1" scenarios="1"/>
  <mergeCells count="35">
    <mergeCell ref="A1:Y1"/>
    <mergeCell ref="A166:Y166"/>
    <mergeCell ref="C3:S3"/>
    <mergeCell ref="C7:S7"/>
    <mergeCell ref="C8:S8"/>
    <mergeCell ref="C9:S9"/>
    <mergeCell ref="C10:S10"/>
    <mergeCell ref="C33:S33"/>
    <mergeCell ref="C34:S34"/>
    <mergeCell ref="C35:S35"/>
    <mergeCell ref="C36:S36"/>
    <mergeCell ref="L47:M47"/>
    <mergeCell ref="L48:M48"/>
    <mergeCell ref="L53:M53"/>
    <mergeCell ref="L67:M67"/>
    <mergeCell ref="L68:M68"/>
    <mergeCell ref="L73:M73"/>
    <mergeCell ref="C85:S85"/>
    <mergeCell ref="C86:S86"/>
    <mergeCell ref="C87:S87"/>
    <mergeCell ref="C88:S88"/>
    <mergeCell ref="C89:S89"/>
    <mergeCell ref="L94:M94"/>
    <mergeCell ref="L95:M95"/>
    <mergeCell ref="L98:M98"/>
    <mergeCell ref="C110:S110"/>
    <mergeCell ref="C111:S111"/>
    <mergeCell ref="L116:M116"/>
    <mergeCell ref="L121:M121"/>
    <mergeCell ref="L135:M135"/>
    <mergeCell ref="L136:M136"/>
    <mergeCell ref="L141:M141"/>
    <mergeCell ref="C153:S153"/>
    <mergeCell ref="C154:S154"/>
    <mergeCell ref="C155:S155"/>
  </mergeCells>
  <conditionalFormatting sqref="A1:Y1">
    <cfRule type="cellIs" priority="1" dxfId="0" operator="notEqual" stopIfTrue="1">
      <formula>""</formula>
    </cfRule>
  </conditionalFormatting>
  <conditionalFormatting sqref="P4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5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7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9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2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4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6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7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67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73">
      <formula1>-999999999999</formula1>
    </dataValidation>
    <dataValidation type="decimal" operator="notEqual" allowBlank="1" showErrorMessage="1" errorTitle="Oops!" error="Please enter a number." sqref="I94">
      <formula1>-999999999999</formula1>
    </dataValidation>
    <dataValidation type="decimal" operator="notEqual" allowBlank="1" showErrorMessage="1" errorTitle="Oops!" error="Please enter a number." sqref="I95">
      <formula1>-999999999999</formula1>
    </dataValidation>
    <dataValidation type="decimal" operator="notEqual" allowBlank="1" showErrorMessage="1" errorTitle="Oops!" error="Please enter a number." sqref="I98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35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decimal" operator="notEqual" allowBlank="1" showErrorMessage="1" errorTitle="Oops!" error="Please enter a number." sqref="I141">
      <formula1>-999999999999</formula1>
    </dataValidation>
    <dataValidation type="list" allowBlank="1" showErrorMessage="1" errorTitle="Oops!" error="Please select a value from the drop-down." sqref="I160">
      <formula1>'Canada-Lists'!$A$1:$A$3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G100"/>
  <sheetViews>
    <sheetView showRowColHeaders="0" tabSelected="1" workbookViewId="0" topLeftCell="A1">
      <selection pane="top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28.5714285714286" customWidth="1"/>
    <col min="4" max="4" width="2.57142857142857" customWidth="1"/>
    <col min="5" max="5" width="100" customWidth="1"/>
    <col min="6" max="6" width="2.85714285714286" customWidth="1"/>
    <col min="7" max="7" width="7.14285714285714" customWidth="1"/>
  </cols>
  <sheetData>
    <row r="1" spans="1:7" ht="37.5" customHeight="1">
      <c r="A1" s="22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"/>
      <c r="C1" s="22"/>
      <c r="D1" s="22"/>
      <c r="E1" s="22"/>
      <c r="F1" s="22"/>
      <c r="G1" s="22"/>
    </row>
    <row r="2" spans="1:7" ht="15" customHeight="1">
      <c r="A2" s="21"/>
      <c r="B2" s="24"/>
      <c r="C2" s="25"/>
      <c r="D2" s="23"/>
      <c r="E2" s="23"/>
      <c r="F2" s="24"/>
      <c r="G2" s="21"/>
    </row>
    <row r="3" spans="1:7" ht="15" customHeight="1">
      <c r="A3" s="21"/>
      <c r="B3" s="24"/>
      <c r="C3" s="23"/>
      <c r="D3" s="23"/>
      <c r="E3" s="23"/>
      <c r="F3" s="24"/>
      <c r="G3" s="21"/>
    </row>
    <row r="4" spans="1:7" ht="15" customHeight="1">
      <c r="A4" s="21"/>
      <c r="B4" s="24"/>
      <c r="C4" s="23"/>
      <c r="D4" s="23"/>
      <c r="E4" s="23"/>
      <c r="F4" s="24"/>
      <c r="G4" s="21"/>
    </row>
    <row r="5" spans="1:7" ht="15" customHeight="1">
      <c r="A5" s="21"/>
      <c r="B5" s="24"/>
      <c r="C5" s="23"/>
      <c r="D5" s="23"/>
      <c r="E5" s="23"/>
      <c r="F5" s="24"/>
      <c r="G5" s="21"/>
    </row>
    <row r="6" spans="1:7" ht="15" customHeight="1">
      <c r="A6" s="21"/>
      <c r="B6" s="24"/>
      <c r="C6" s="23"/>
      <c r="D6" s="23"/>
      <c r="E6" s="23"/>
      <c r="F6" s="24"/>
      <c r="G6" s="21"/>
    </row>
    <row r="7" spans="1:7" ht="15" customHeight="1">
      <c r="A7" s="21"/>
      <c r="B7" s="24"/>
      <c r="C7" s="25"/>
      <c r="D7" s="23"/>
      <c r="E7" s="23"/>
      <c r="F7" s="24"/>
      <c r="G7" s="21"/>
    </row>
    <row r="8" spans="1:7" ht="15" hidden="1">
      <c r="A8" s="21"/>
      <c r="B8" s="24"/>
      <c r="C8" s="26"/>
      <c r="D8" s="23"/>
      <c r="E8" s="23"/>
      <c r="F8" s="24"/>
      <c r="G8" s="21"/>
    </row>
    <row r="9" spans="1:7" ht="26.25">
      <c r="A9" s="21"/>
      <c r="B9" s="24"/>
      <c r="C9" s="27">
        <f>"Monthly Sales Metrics Survey:  "&amp;IFERROR(INDEX({"May"},MATCH(Welcome!C12,{"May-2026"},0)),"SELECT A CALENDAR MONTH")&amp;" "&amp;IFERROR(INDEX({"2026"},MATCH(Welcome!C12,{"May-2026"},0)),"SELECT A CALENDAR MONTH")&amp;""</f>
      </c>
      <c r="D9" s="23"/>
      <c r="E9" s="23"/>
      <c r="F9" s="24"/>
      <c r="G9" s="21"/>
    </row>
    <row r="10" spans="1:7" ht="15" customHeight="1">
      <c r="A10" s="21"/>
      <c r="B10" s="24"/>
      <c r="C10" s="26"/>
      <c r="D10" s="23"/>
      <c r="E10" s="23"/>
      <c r="F10" s="24"/>
      <c r="G10" s="21"/>
    </row>
    <row r="11" spans="1:7" ht="15" hidden="1" thickBot="1">
      <c r="A11" s="21"/>
      <c r="B11" s="24"/>
      <c r="C11" s="33"/>
      <c r="D11" s="23"/>
      <c r="E11" s="23"/>
      <c r="F11" s="24"/>
      <c r="G11" s="21"/>
    </row>
    <row r="12" spans="1:7" ht="15.75" hidden="1" thickBot="1">
      <c r="A12" s="21"/>
      <c r="B12" s="24"/>
      <c r="C12" s="42" t="s">
        <v>0</v>
      </c>
      <c r="D12" s="12">
        <f>HYPERLINK("#C12",CHAR(128))</f>
      </c>
      <c r="E12" s="23"/>
      <c r="F12" s="24"/>
      <c r="G12" s="21"/>
    </row>
    <row r="13" spans="1:7" ht="15" customHeight="1">
      <c r="A13" s="21"/>
      <c r="B13" s="24"/>
      <c r="C13" s="28"/>
      <c r="D13" s="23"/>
      <c r="E13" s="23"/>
      <c r="F13" s="24"/>
      <c r="G13" s="21"/>
    </row>
    <row r="14" spans="1:7" ht="15" hidden="1">
      <c r="A14" s="21"/>
      <c r="B14" s="24"/>
      <c r="C14" s="35"/>
      <c r="D14" s="23"/>
      <c r="E14" s="23"/>
      <c r="F14" s="24"/>
      <c r="G14" s="21"/>
    </row>
    <row r="15" spans="1:7" ht="15" hidden="1">
      <c r="A15" s="21"/>
      <c r="B15" s="24"/>
      <c r="C15" s="36"/>
      <c r="D15" s="23"/>
      <c r="E15" s="23"/>
      <c r="F15" s="24"/>
      <c r="G15" s="21"/>
    </row>
    <row r="16" spans="1:7" ht="15" hidden="1">
      <c r="A16" s="21"/>
      <c r="B16" s="24"/>
      <c r="C16" s="37"/>
      <c r="D16" s="23"/>
      <c r="E16" s="23"/>
      <c r="F16" s="24"/>
      <c r="G16" s="21"/>
    </row>
    <row r="17" spans="1:7" ht="21">
      <c r="A17" s="21"/>
      <c r="B17" s="24"/>
      <c r="C17" s="38" t="s">
        <v>9</v>
      </c>
      <c r="D17" s="23"/>
      <c r="E17" s="23"/>
      <c r="F17" s="24"/>
      <c r="G17" s="21"/>
    </row>
    <row r="18" spans="1:7" ht="7.5" customHeight="1">
      <c r="A18" s="21"/>
      <c r="B18" s="24"/>
      <c r="C18" s="37"/>
      <c r="D18" s="23"/>
      <c r="E18" s="23"/>
      <c r="F18" s="24"/>
      <c r="G18" s="21"/>
    </row>
    <row r="19" spans="1:7" ht="15" hidden="1">
      <c r="A19" s="21"/>
      <c r="B19" s="24"/>
      <c r="C19" s="39"/>
      <c r="D19" s="23"/>
      <c r="E19" s="23"/>
      <c r="F19" s="24"/>
      <c r="G19" s="21"/>
    </row>
    <row r="20" spans="1:7" ht="15" customHeight="1">
      <c r="A20" s="21"/>
      <c r="B20" s="24"/>
      <c r="C20" s="40" t="s">
        <v>8</v>
      </c>
      <c r="D20" s="23"/>
      <c r="E20" s="23"/>
      <c r="F20" s="24"/>
      <c r="G20" s="21"/>
    </row>
    <row r="21" spans="1:7" ht="15" customHeight="1">
      <c r="A21" s="21"/>
      <c r="B21" s="24"/>
      <c r="C21" s="40" t="s">
        <v>7</v>
      </c>
      <c r="D21" s="23"/>
      <c r="E21" s="23"/>
      <c r="F21" s="24"/>
      <c r="G21" s="21"/>
    </row>
    <row r="22" spans="1:7" ht="15" customHeight="1">
      <c r="A22" s="21"/>
      <c r="B22" s="24"/>
      <c r="C22" s="40" t="s">
        <v>6</v>
      </c>
      <c r="D22" s="23"/>
      <c r="E22" s="23"/>
      <c r="F22" s="24"/>
      <c r="G22" s="21"/>
    </row>
    <row r="23" spans="1:7" ht="15" customHeight="1">
      <c r="A23" s="21"/>
      <c r="B23" s="24"/>
      <c r="C23" s="40" t="s">
        <v>5</v>
      </c>
      <c r="D23" s="23"/>
      <c r="E23" s="23"/>
      <c r="F23" s="24"/>
      <c r="G23" s="21"/>
    </row>
    <row r="24" spans="1:7" ht="15" customHeight="1">
      <c r="A24" s="21"/>
      <c r="B24" s="24"/>
      <c r="C24" s="39"/>
      <c r="D24" s="23"/>
      <c r="E24" s="23"/>
      <c r="F24" s="24"/>
      <c r="G24" s="21"/>
    </row>
    <row r="25" spans="1:7" ht="15" customHeight="1">
      <c r="A25" s="21"/>
      <c r="B25" s="24"/>
      <c r="C25" s="36"/>
      <c r="D25" s="23"/>
      <c r="E25" s="23"/>
      <c r="F25" s="24"/>
      <c r="G25" s="21"/>
    </row>
    <row r="26" spans="1:7" ht="15" hidden="1">
      <c r="A26" s="21"/>
      <c r="B26" s="24"/>
      <c r="C26" s="36"/>
      <c r="D26" s="23"/>
      <c r="E26" s="23"/>
      <c r="F26" s="24"/>
      <c r="G26" s="21"/>
    </row>
    <row r="27" spans="1:7" ht="15" hidden="1">
      <c r="A27" s="21"/>
      <c r="B27" s="24"/>
      <c r="C27" s="37"/>
      <c r="D27" s="23"/>
      <c r="E27" s="23"/>
      <c r="F27" s="24"/>
      <c r="G27" s="21"/>
    </row>
    <row r="28" spans="1:7" ht="21">
      <c r="A28" s="21"/>
      <c r="B28" s="24"/>
      <c r="C28" s="38" t="s">
        <v>4</v>
      </c>
      <c r="D28" s="23"/>
      <c r="E28" s="23"/>
      <c r="F28" s="24"/>
      <c r="G28" s="21"/>
    </row>
    <row r="29" spans="1:7" ht="7.5" customHeight="1">
      <c r="A29" s="21"/>
      <c r="B29" s="24"/>
      <c r="C29" s="37"/>
      <c r="D29" s="23"/>
      <c r="E29" s="23"/>
      <c r="F29" s="24"/>
      <c r="G29" s="21"/>
    </row>
    <row r="30" spans="1:7" ht="15" hidden="1">
      <c r="A30" s="21"/>
      <c r="B30" s="24"/>
      <c r="C30" s="39"/>
      <c r="D30" s="23"/>
      <c r="E30" s="23"/>
      <c r="F30" s="24"/>
      <c r="G30" s="21"/>
    </row>
    <row r="31" spans="1:7" ht="15" customHeight="1">
      <c r="A31" s="21"/>
      <c r="B31" s="24"/>
      <c r="C31" s="40" t="s">
        <v>3</v>
      </c>
      <c r="D31" s="23"/>
      <c r="E31" s="23"/>
      <c r="F31" s="24"/>
      <c r="G31" s="21"/>
    </row>
    <row r="32" spans="1:7" ht="15" customHeight="1">
      <c r="A32" s="21"/>
      <c r="B32" s="24"/>
      <c r="C32" s="40" t="s">
        <v>2</v>
      </c>
      <c r="D32" s="23"/>
      <c r="E32" s="23"/>
      <c r="F32" s="24"/>
      <c r="G32" s="21"/>
    </row>
    <row r="33" spans="1:7" ht="15" customHeight="1">
      <c r="A33" s="21"/>
      <c r="B33" s="24"/>
      <c r="C33" s="39"/>
      <c r="D33" s="23"/>
      <c r="E33" s="23"/>
      <c r="F33" s="24"/>
      <c r="G33" s="21"/>
    </row>
    <row r="34" spans="1:7" ht="15" customHeight="1">
      <c r="A34" s="21"/>
      <c r="B34" s="24"/>
      <c r="C34" s="36"/>
      <c r="D34" s="23"/>
      <c r="E34" s="23"/>
      <c r="F34" s="24"/>
      <c r="G34" s="21"/>
    </row>
    <row r="35" spans="1:7" ht="15" hidden="1">
      <c r="A35" s="21"/>
      <c r="B35" s="24"/>
      <c r="C35" s="36"/>
      <c r="D35" s="23"/>
      <c r="E35" s="23"/>
      <c r="F35" s="24"/>
      <c r="G35" s="21"/>
    </row>
    <row r="36" spans="1:7" ht="15" hidden="1">
      <c r="A36" s="21"/>
      <c r="B36" s="24"/>
      <c r="C36" s="37"/>
      <c r="D36" s="23"/>
      <c r="E36" s="23"/>
      <c r="F36" s="24"/>
      <c r="G36" s="21"/>
    </row>
    <row r="37" spans="1:7" ht="21">
      <c r="A37" s="21"/>
      <c r="B37" s="24"/>
      <c r="C37" s="38" t="s">
        <v>1</v>
      </c>
      <c r="D37" s="23"/>
      <c r="E37" s="23"/>
      <c r="F37" s="24"/>
      <c r="G37" s="21"/>
    </row>
    <row r="38" spans="1:7" ht="7.5" customHeight="1">
      <c r="A38" s="21"/>
      <c r="B38" s="24"/>
      <c r="C38" s="37"/>
      <c r="D38" s="23"/>
      <c r="E38" s="23"/>
      <c r="F38" s="24"/>
      <c r="G38" s="21"/>
    </row>
    <row r="39" spans="1:7" ht="15" hidden="1">
      <c r="A39" s="21"/>
      <c r="B39" s="24"/>
      <c r="C39" s="39"/>
      <c r="D39" s="23"/>
      <c r="E39" s="23"/>
      <c r="F39" s="24"/>
      <c r="G39" s="21"/>
    </row>
    <row r="40" spans="1:7" ht="15" customHeight="1">
      <c r="A40" s="21"/>
      <c r="B40" s="24"/>
      <c r="C40" s="23"/>
      <c r="D40" s="23"/>
      <c r="E40" s="23"/>
      <c r="F40" s="24"/>
      <c r="G40" s="21"/>
    </row>
    <row r="41" spans="1:7" ht="15" customHeight="1">
      <c r="A41" s="21"/>
      <c r="B41" s="24"/>
      <c r="C41" s="23"/>
      <c r="D41" s="23"/>
      <c r="E41" s="23"/>
      <c r="F41" s="24"/>
      <c r="G41" s="21"/>
    </row>
    <row r="42" spans="1:7" ht="15" customHeight="1">
      <c r="A42" s="21"/>
      <c r="B42" s="24"/>
      <c r="C42" s="23"/>
      <c r="D42" s="23"/>
      <c r="E42" s="23"/>
      <c r="F42" s="24"/>
      <c r="G42" s="21"/>
    </row>
    <row r="43" spans="1:7" ht="15" customHeight="1">
      <c r="A43" s="21"/>
      <c r="B43" s="24"/>
      <c r="C43" s="23"/>
      <c r="D43" s="23"/>
      <c r="E43" s="23"/>
      <c r="F43" s="24"/>
      <c r="G43" s="21"/>
    </row>
    <row r="44" spans="1:7" ht="15" customHeight="1">
      <c r="A44" s="21"/>
      <c r="B44" s="24"/>
      <c r="C44" s="23"/>
      <c r="D44" s="23"/>
      <c r="E44" s="23"/>
      <c r="F44" s="24"/>
      <c r="G44" s="21"/>
    </row>
    <row r="45" spans="1:7" ht="15" customHeight="1">
      <c r="A45" s="21"/>
      <c r="B45" s="24"/>
      <c r="C45" s="23"/>
      <c r="D45" s="23"/>
      <c r="E45" s="23"/>
      <c r="F45" s="24"/>
      <c r="G45" s="21"/>
    </row>
    <row r="46" spans="1:7" ht="15" customHeight="1">
      <c r="A46" s="21"/>
      <c r="B46" s="24"/>
      <c r="C46" s="23"/>
      <c r="D46" s="23"/>
      <c r="E46" s="23"/>
      <c r="F46" s="24"/>
      <c r="G46" s="21"/>
    </row>
    <row r="47" spans="1:7" ht="15" customHeight="1">
      <c r="A47" s="21"/>
      <c r="B47" s="24"/>
      <c r="C47" s="23"/>
      <c r="D47" s="23"/>
      <c r="E47" s="23"/>
      <c r="F47" s="24"/>
      <c r="G47" s="21"/>
    </row>
    <row r="48" spans="1:7" ht="15" customHeight="1">
      <c r="A48" s="21"/>
      <c r="B48" s="24"/>
      <c r="C48" s="23"/>
      <c r="D48" s="23"/>
      <c r="E48" s="23"/>
      <c r="F48" s="24"/>
      <c r="G48" s="21"/>
    </row>
    <row r="49" spans="1:7" ht="15" customHeight="1">
      <c r="A49" s="21"/>
      <c r="B49" s="24"/>
      <c r="C49" s="23"/>
      <c r="D49" s="23"/>
      <c r="E49" s="23"/>
      <c r="F49" s="24"/>
      <c r="G49" s="21"/>
    </row>
    <row r="50" spans="1:7" ht="15" customHeight="1">
      <c r="A50" s="21"/>
      <c r="B50" s="24"/>
      <c r="C50" s="23"/>
      <c r="D50" s="23"/>
      <c r="E50" s="23"/>
      <c r="F50" s="24"/>
      <c r="G50" s="21"/>
    </row>
    <row r="51" spans="1:7" ht="15" customHeight="1">
      <c r="A51" s="21"/>
      <c r="B51" s="24"/>
      <c r="C51" s="23"/>
      <c r="D51" s="23"/>
      <c r="E51" s="23"/>
      <c r="F51" s="24"/>
      <c r="G51" s="21"/>
    </row>
    <row r="52" spans="1:7" ht="15" customHeight="1">
      <c r="A52" s="21"/>
      <c r="B52" s="24"/>
      <c r="C52" s="23"/>
      <c r="D52" s="23"/>
      <c r="E52" s="23"/>
      <c r="F52" s="24"/>
      <c r="G52" s="21"/>
    </row>
    <row r="53" spans="1:7" ht="15" customHeight="1">
      <c r="A53" s="21"/>
      <c r="B53" s="24"/>
      <c r="C53" s="23"/>
      <c r="D53" s="23"/>
      <c r="E53" s="23"/>
      <c r="F53" s="24"/>
      <c r="G53" s="21"/>
    </row>
    <row r="54" spans="1:7" ht="15" customHeight="1">
      <c r="A54" s="21"/>
      <c r="B54" s="24"/>
      <c r="C54" s="23"/>
      <c r="D54" s="23"/>
      <c r="E54" s="23"/>
      <c r="F54" s="24"/>
      <c r="G54" s="21"/>
    </row>
    <row r="55" spans="1:7" ht="15" customHeight="1">
      <c r="A55" s="21"/>
      <c r="B55" s="24"/>
      <c r="C55" s="23"/>
      <c r="D55" s="23"/>
      <c r="E55" s="23"/>
      <c r="F55" s="24"/>
      <c r="G55" s="21"/>
    </row>
    <row r="56" spans="1:7" ht="15" customHeight="1">
      <c r="A56" s="21"/>
      <c r="B56" s="24"/>
      <c r="C56" s="23"/>
      <c r="D56" s="23"/>
      <c r="E56" s="23"/>
      <c r="F56" s="24"/>
      <c r="G56" s="21"/>
    </row>
    <row r="57" spans="1:7" ht="15" customHeight="1">
      <c r="A57" s="21"/>
      <c r="B57" s="24"/>
      <c r="C57" s="23"/>
      <c r="D57" s="23"/>
      <c r="E57" s="23"/>
      <c r="F57" s="24"/>
      <c r="G57" s="21"/>
    </row>
    <row r="58" spans="1:7" ht="15" customHeight="1">
      <c r="A58" s="21"/>
      <c r="B58" s="24"/>
      <c r="C58" s="23"/>
      <c r="D58" s="23"/>
      <c r="E58" s="23"/>
      <c r="F58" s="24"/>
      <c r="G58" s="21"/>
    </row>
    <row r="59" spans="1:7" ht="15" customHeight="1">
      <c r="A59" s="21"/>
      <c r="B59" s="24"/>
      <c r="C59" s="23"/>
      <c r="D59" s="23"/>
      <c r="E59" s="23"/>
      <c r="F59" s="24"/>
      <c r="G59" s="21"/>
    </row>
    <row r="60" spans="1:7" ht="15" customHeight="1">
      <c r="A60" s="21"/>
      <c r="B60" s="24"/>
      <c r="C60" s="23"/>
      <c r="D60" s="23"/>
      <c r="E60" s="23"/>
      <c r="F60" s="24"/>
      <c r="G60" s="21"/>
    </row>
    <row r="61" spans="1:7" ht="15" customHeight="1">
      <c r="A61" s="21"/>
      <c r="B61" s="24"/>
      <c r="C61" s="23"/>
      <c r="D61" s="23"/>
      <c r="E61" s="23"/>
      <c r="F61" s="24"/>
      <c r="G61" s="21"/>
    </row>
    <row r="62" spans="1:7" ht="15" customHeight="1">
      <c r="A62" s="21"/>
      <c r="B62" s="24"/>
      <c r="C62" s="23"/>
      <c r="D62" s="23"/>
      <c r="E62" s="23"/>
      <c r="F62" s="24"/>
      <c r="G62" s="21"/>
    </row>
    <row r="63" spans="1:7" ht="15" customHeight="1">
      <c r="A63" s="21"/>
      <c r="B63" s="24"/>
      <c r="C63" s="23"/>
      <c r="D63" s="23"/>
      <c r="E63" s="23"/>
      <c r="F63" s="24"/>
      <c r="G63" s="21"/>
    </row>
    <row r="64" spans="1:7" ht="15" customHeight="1">
      <c r="A64" s="21"/>
      <c r="B64" s="24"/>
      <c r="C64" s="23"/>
      <c r="D64" s="23"/>
      <c r="E64" s="23"/>
      <c r="F64" s="24"/>
      <c r="G64" s="21"/>
    </row>
    <row r="65" spans="1:7" ht="15" customHeight="1">
      <c r="A65" s="21"/>
      <c r="B65" s="24"/>
      <c r="C65" s="23"/>
      <c r="D65" s="23"/>
      <c r="E65" s="23"/>
      <c r="F65" s="24"/>
      <c r="G65" s="21"/>
    </row>
    <row r="66" spans="1:7" ht="15" customHeight="1">
      <c r="A66" s="21"/>
      <c r="B66" s="24"/>
      <c r="C66" s="23"/>
      <c r="D66" s="23"/>
      <c r="E66" s="23"/>
      <c r="F66" s="24"/>
      <c r="G66" s="21"/>
    </row>
    <row r="67" spans="1:7" ht="15" customHeight="1">
      <c r="A67" s="21"/>
      <c r="B67" s="24"/>
      <c r="C67" s="23"/>
      <c r="D67" s="23"/>
      <c r="E67" s="23"/>
      <c r="F67" s="24"/>
      <c r="G67" s="21"/>
    </row>
    <row r="68" spans="1:7" ht="15" customHeight="1">
      <c r="A68" s="21"/>
      <c r="B68" s="24"/>
      <c r="C68" s="23"/>
      <c r="D68" s="23"/>
      <c r="E68" s="23"/>
      <c r="F68" s="24"/>
      <c r="G68" s="21"/>
    </row>
    <row r="69" spans="1:7" ht="15" customHeight="1">
      <c r="A69" s="21"/>
      <c r="B69" s="24"/>
      <c r="C69" s="23"/>
      <c r="D69" s="23"/>
      <c r="E69" s="23"/>
      <c r="F69" s="24"/>
      <c r="G69" s="21"/>
    </row>
    <row r="70" spans="1:7" ht="15" customHeight="1">
      <c r="A70" s="21"/>
      <c r="B70" s="24"/>
      <c r="C70" s="23"/>
      <c r="D70" s="23"/>
      <c r="E70" s="23"/>
      <c r="F70" s="24"/>
      <c r="G70" s="21"/>
    </row>
    <row r="71" spans="1:7" ht="15" customHeight="1">
      <c r="A71" s="21"/>
      <c r="B71" s="24"/>
      <c r="C71" s="23"/>
      <c r="D71" s="23"/>
      <c r="E71" s="23"/>
      <c r="F71" s="24"/>
      <c r="G71" s="21"/>
    </row>
    <row r="72" spans="1:7" ht="15" customHeight="1">
      <c r="A72" s="21"/>
      <c r="B72" s="24"/>
      <c r="C72" s="23"/>
      <c r="D72" s="23"/>
      <c r="E72" s="23"/>
      <c r="F72" s="24"/>
      <c r="G72" s="21"/>
    </row>
    <row r="73" spans="1:7" ht="15" customHeight="1">
      <c r="A73" s="21"/>
      <c r="B73" s="24"/>
      <c r="C73" s="23"/>
      <c r="D73" s="23"/>
      <c r="E73" s="23"/>
      <c r="F73" s="24"/>
      <c r="G73" s="21"/>
    </row>
    <row r="74" spans="1:7" ht="15" customHeight="1">
      <c r="A74" s="21"/>
      <c r="B74" s="24"/>
      <c r="C74" s="23"/>
      <c r="D74" s="23"/>
      <c r="E74" s="23"/>
      <c r="F74" s="24"/>
      <c r="G74" s="21"/>
    </row>
    <row r="75" spans="1:7" ht="15" customHeight="1">
      <c r="A75" s="21"/>
      <c r="B75" s="24"/>
      <c r="C75" s="23"/>
      <c r="D75" s="23"/>
      <c r="E75" s="23"/>
      <c r="F75" s="24"/>
      <c r="G75" s="21"/>
    </row>
    <row r="76" spans="1:7" ht="15" customHeight="1">
      <c r="A76" s="21"/>
      <c r="B76" s="24"/>
      <c r="C76" s="23"/>
      <c r="D76" s="23"/>
      <c r="E76" s="23"/>
      <c r="F76" s="24"/>
      <c r="G76" s="21"/>
    </row>
    <row r="77" spans="1:7" ht="15" customHeight="1">
      <c r="A77" s="21"/>
      <c r="B77" s="24"/>
      <c r="C77" s="23"/>
      <c r="D77" s="23"/>
      <c r="E77" s="23"/>
      <c r="F77" s="24"/>
      <c r="G77" s="21"/>
    </row>
    <row r="78" spans="1:7" ht="15" customHeight="1">
      <c r="A78" s="21"/>
      <c r="B78" s="24"/>
      <c r="C78" s="23"/>
      <c r="D78" s="23"/>
      <c r="E78" s="23"/>
      <c r="F78" s="24"/>
      <c r="G78" s="21"/>
    </row>
    <row r="79" spans="1:7" ht="15" customHeight="1">
      <c r="A79" s="21"/>
      <c r="B79" s="24"/>
      <c r="C79" s="23"/>
      <c r="D79" s="23"/>
      <c r="E79" s="23"/>
      <c r="F79" s="24"/>
      <c r="G79" s="21"/>
    </row>
    <row r="80" spans="1:7" ht="15" customHeight="1">
      <c r="A80" s="21"/>
      <c r="B80" s="24"/>
      <c r="C80" s="23"/>
      <c r="D80" s="23"/>
      <c r="E80" s="23"/>
      <c r="F80" s="24"/>
      <c r="G80" s="21"/>
    </row>
    <row r="81" spans="1:7" ht="15" customHeight="1">
      <c r="A81" s="21"/>
      <c r="B81" s="24"/>
      <c r="C81" s="23"/>
      <c r="D81" s="23"/>
      <c r="E81" s="23"/>
      <c r="F81" s="24"/>
      <c r="G81" s="21"/>
    </row>
    <row r="82" spans="1:7" ht="15" customHeight="1">
      <c r="A82" s="21"/>
      <c r="B82" s="24"/>
      <c r="C82" s="23"/>
      <c r="D82" s="23"/>
      <c r="E82" s="23"/>
      <c r="F82" s="24"/>
      <c r="G82" s="21"/>
    </row>
    <row r="83" spans="1:7" ht="15" customHeight="1">
      <c r="A83" s="21"/>
      <c r="B83" s="24"/>
      <c r="C83" s="23"/>
      <c r="D83" s="23"/>
      <c r="E83" s="23"/>
      <c r="F83" s="24"/>
      <c r="G83" s="21"/>
    </row>
    <row r="84" spans="1:7" ht="15" customHeight="1">
      <c r="A84" s="21"/>
      <c r="B84" s="24"/>
      <c r="C84" s="23"/>
      <c r="D84" s="23"/>
      <c r="E84" s="23"/>
      <c r="F84" s="24"/>
      <c r="G84" s="21"/>
    </row>
    <row r="85" spans="1:7" ht="15" customHeight="1">
      <c r="A85" s="21"/>
      <c r="B85" s="24"/>
      <c r="C85" s="23"/>
      <c r="D85" s="23"/>
      <c r="E85" s="23"/>
      <c r="F85" s="24"/>
      <c r="G85" s="21"/>
    </row>
    <row r="86" spans="1:7" ht="15" customHeight="1">
      <c r="A86" s="21"/>
      <c r="B86" s="24"/>
      <c r="C86" s="23"/>
      <c r="D86" s="23"/>
      <c r="E86" s="23"/>
      <c r="F86" s="24"/>
      <c r="G86" s="21"/>
    </row>
    <row r="87" spans="1:7" ht="15" customHeight="1">
      <c r="A87" s="21"/>
      <c r="B87" s="24"/>
      <c r="C87" s="23"/>
      <c r="D87" s="23"/>
      <c r="E87" s="23"/>
      <c r="F87" s="24"/>
      <c r="G87" s="21"/>
    </row>
    <row r="88" spans="1:7" ht="15" customHeight="1">
      <c r="A88" s="21"/>
      <c r="B88" s="24"/>
      <c r="C88" s="23"/>
      <c r="D88" s="23"/>
      <c r="E88" s="23"/>
      <c r="F88" s="24"/>
      <c r="G88" s="21"/>
    </row>
    <row r="89" spans="1:7" ht="15" customHeight="1">
      <c r="A89" s="21"/>
      <c r="B89" s="24"/>
      <c r="C89" s="23"/>
      <c r="D89" s="23"/>
      <c r="E89" s="23"/>
      <c r="F89" s="24"/>
      <c r="G89" s="21"/>
    </row>
    <row r="90" spans="1:7" ht="15" customHeight="1">
      <c r="A90" s="21"/>
      <c r="B90" s="24"/>
      <c r="C90" s="23"/>
      <c r="D90" s="23"/>
      <c r="E90" s="23"/>
      <c r="F90" s="24"/>
      <c r="G90" s="21"/>
    </row>
    <row r="91" spans="1:7" ht="15" customHeight="1">
      <c r="A91" s="21"/>
      <c r="B91" s="24"/>
      <c r="C91" s="23"/>
      <c r="D91" s="23"/>
      <c r="E91" s="23"/>
      <c r="F91" s="24"/>
      <c r="G91" s="21"/>
    </row>
    <row r="92" spans="1:7" ht="15" customHeight="1">
      <c r="A92" s="21"/>
      <c r="B92" s="24"/>
      <c r="C92" s="23"/>
      <c r="D92" s="23"/>
      <c r="E92" s="23"/>
      <c r="F92" s="24"/>
      <c r="G92" s="21"/>
    </row>
    <row r="93" spans="1:7" ht="15" customHeight="1">
      <c r="A93" s="21"/>
      <c r="B93" s="24"/>
      <c r="C93" s="23"/>
      <c r="D93" s="23"/>
      <c r="E93" s="23"/>
      <c r="F93" s="24"/>
      <c r="G93" s="21"/>
    </row>
    <row r="94" spans="1:7" ht="15" customHeight="1">
      <c r="A94" s="21"/>
      <c r="B94" s="24"/>
      <c r="C94" s="23"/>
      <c r="D94" s="23"/>
      <c r="E94" s="23"/>
      <c r="F94" s="24"/>
      <c r="G94" s="21"/>
    </row>
    <row r="95" spans="1:7" ht="15" customHeight="1">
      <c r="A95" s="21"/>
      <c r="B95" s="24"/>
      <c r="C95" s="23"/>
      <c r="D95" s="23"/>
      <c r="E95" s="23"/>
      <c r="F95" s="24"/>
      <c r="G95" s="21"/>
    </row>
    <row r="96" spans="1:7" ht="15" customHeight="1">
      <c r="A96" s="21"/>
      <c r="B96" s="24"/>
      <c r="C96" s="39"/>
      <c r="D96" s="23"/>
      <c r="E96" s="23"/>
      <c r="F96" s="24"/>
      <c r="G96" s="21"/>
    </row>
    <row r="97" spans="1:7" ht="15" customHeight="1">
      <c r="A97" s="21"/>
      <c r="B97" s="24"/>
      <c r="C97" s="36"/>
      <c r="D97" s="23"/>
      <c r="E97" s="23"/>
      <c r="F97" s="24"/>
      <c r="G97" s="21"/>
    </row>
    <row r="98" spans="1:7" ht="15" hidden="1">
      <c r="A98" s="21"/>
      <c r="B98" s="24"/>
      <c r="C98" s="35"/>
      <c r="D98" s="23"/>
      <c r="E98" s="23"/>
      <c r="F98" s="24"/>
      <c r="G98" s="21"/>
    </row>
    <row r="99" spans="1:7" ht="15">
      <c r="A99" s="21"/>
      <c r="B99" s="24"/>
      <c r="C99" s="23"/>
      <c r="D99" s="23"/>
      <c r="E99" s="41" t="s">
        <v>11</v>
      </c>
      <c r="F99" s="24"/>
      <c r="G99" s="21"/>
    </row>
    <row r="100" spans="1:7" ht="37.5" customHeight="1">
      <c r="A100" s="21" t="s">
        <v>10</v>
      </c>
      <c r="B100" s="21" t="s">
        <v>10</v>
      </c>
      <c r="C100" s="21" t="s">
        <v>10</v>
      </c>
      <c r="D100" s="21" t="s">
        <v>10</v>
      </c>
      <c r="E100" s="21" t="s">
        <v>10</v>
      </c>
      <c r="F100" s="21" t="s">
        <v>10</v>
      </c>
      <c r="G100" s="21" t="s">
        <v>10</v>
      </c>
    </row>
  </sheetData>
  <sheetProtection password="9B44" sheet="1" objects="1" scenarios="1"/>
  <mergeCells count="10">
    <mergeCell ref="A1:G1"/>
    <mergeCell ref="A100:G100"/>
    <mergeCell ref="C3:E3"/>
    <mergeCell ref="C20:E20"/>
    <mergeCell ref="C21:E21"/>
    <mergeCell ref="C22:E22"/>
    <mergeCell ref="C23:E23"/>
    <mergeCell ref="C31:E31"/>
    <mergeCell ref="C32:E32"/>
    <mergeCell ref="C40:E40"/>
  </mergeCells>
  <conditionalFormatting sqref="A1:G1">
    <cfRule type="cellIs" priority="1" dxfId="0" operator="notEqual" stopIfTrue="1">
      <formula>""</formula>
    </cfRule>
  </conditionalFormatting>
  <dataValidations count="1">
    <dataValidation type="list" showErrorMessage="1" errorTitle="Oops!" error="Please select a time period from the drop down." sqref="C12">
      <formula1>'Welcome-Lists'!$A$1</formula1>
    </dataValidation>
  </dataValidations>
  <pageMargins left="0.75" right="0.75" top="1" bottom="1" header="0.5" footer="0.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LATAM, "&amp;IFERROR(INDEX({"May"},MATCH(Welcome!C12,{"May-2026"},0)),"SELECT A CALENDAR MONTH")&amp;" "&amp;IFERROR(INDEX({"2026"},MATCH(Welcome!C12,{"May-2026"},0)),"SELECT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59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IF(OR(OR(ISBLANK(31),31=""),OR(ISBLANK(IF(OR(OR(ISBLANK(I90),I90=""),OR(ISBLANK(I89),I89="")),"",(I90/I89))),IF(OR(OR(ISBLANK(I90),I90=""),OR(ISBLANK(I89),I89="")),"",(I90/I89))="")),"",(31*IF(OR(OR(ISBLANK(I90),I90=""),OR(ISBLANK(I89),I89="")),"",(I90/I89))))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'LATAM-Lists'!$A$1:$A$3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D3"/>
  <sheetViews>
    <sheetView workbookViewId="0" topLeftCell="A1"/>
  </sheetViews>
  <sheetFormatPr defaultRowHeight="12.75"/>
  <sheetData>
    <row r="1" spans="1:4" ht="12.75"/>
    <row r="2" spans="1:4" ht="12.75">
      <c r="A2" t="s">
        <v>61</v>
      </c>
      <c r="B2" t="s">
        <v>61</v>
      </c>
      <c r="C2" t="s">
        <v>61</v>
      </c>
      <c r="D2" t="s">
        <v>61</v>
      </c>
    </row>
    <row r="3" spans="1:4" ht="12.75">
      <c r="A3" t="s">
        <v>62</v>
      </c>
      <c r="B3" t="s">
        <v>62</v>
      </c>
      <c r="C3" t="s">
        <v>62</v>
      </c>
      <c r="D3" t="s">
        <v>62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7"/>
  <sheetViews>
    <sheetView showRowColHeaders="0" workbookViewId="0" topLeftCell="A1">
      <selection pane="topLeft" activeCell="I8" sqref="I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20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15.75" hidden="1">
      <c r="A3" s="21"/>
      <c r="B3" s="119"/>
      <c r="C3" s="155"/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hidden="1">
      <c r="A4" s="21"/>
      <c r="B4" s="119"/>
      <c r="C4" s="156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59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60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hidden="1" thickBot="1">
      <c r="A7" s="21"/>
      <c r="B7" s="119"/>
      <c r="C7" s="176"/>
      <c r="D7" s="119"/>
      <c r="E7" s="121"/>
      <c r="F7" s="122"/>
      <c r="G7" s="121"/>
      <c r="H7" s="24"/>
      <c r="I7" s="174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thickBot="1">
      <c r="A8" s="21"/>
      <c r="B8" s="119"/>
      <c r="C8" s="177" t="s">
        <v>65</v>
      </c>
      <c r="D8" s="119"/>
      <c r="E8" s="121"/>
      <c r="F8" s="163"/>
      <c r="G8" s="121"/>
      <c r="H8" s="24"/>
      <c r="I8" s="205">
        <f>NOT(AND(Northeast!I34="",Northeast!I35="",Northeast!I54="",Northeast!I55="",Northeast!I81="",Northeast!I82="",Northeast!I103="",Northeast!I122="",Northeast!I123="",'Mid-Atlantic'!I33="",'Mid-Atlantic'!I34="",'Mid-Atlantic'!I53="",'Mid-Atlantic'!I54="",'Mid-Atlantic'!I80="",'Mid-Atlantic'!I81="",'Mid-Atlantic'!I102="",'Mid-Atlantic'!I121="",'Mid-Atlantic'!I122="",Southeast!I38="",Southeast!I39="",Southeast!I58="",Southeast!I59="",Southeast!I85="",Southeast!I86="",Southeast!I107="",Southeast!I126="",Southeast!I127="",'Great Lakes'!I42="",'Great Lakes'!I43="",'Great Lakes'!I62="",'Great Lakes'!I63="",'Great Lakes'!I89="",'Great Lakes'!I90="",'Great Lakes'!I111="",'Great Lakes'!I130="",'Great Lakes'!I131="",Central!I37="",Central!I38="",Central!I57="",Central!I58="",Central!I84="",Central!I85="",Central!I106="",Central!I125="",Central!I126="",Southwest!I36="",Southwest!I37="",Southwest!I56="",Southwest!I57="",Southwest!I83="",Southwest!I84="",Southwest!I105="",Southwest!I124="",Southwest!I125="",West!I42="",West!I43="",West!I62="",West!I63="",West!I89="",West!I90="",West!I111="",West!I130="",West!I131="",Canada!I47="",Canada!I48="",Canada!I67="",Canada!I68="",Canada!I94="",Canada!I95="",Canada!I116="",Canada!I135="",Canada!I136="",LATAM!I42="",LATAM!I43="",LATAM!I62="",LATAM!I63="",LATAM!I89="",LATAM!I90="",LATAM!I111="",LATAM!I130="",LATAM!I131=""))</f>
      </c>
      <c r="J8" s="24"/>
      <c r="K8" s="124"/>
      <c r="L8" s="12">
        <f>HYPERLINK("#I8",CHAR(128))</f>
      </c>
      <c r="M8" s="122"/>
      <c r="N8" s="124"/>
      <c r="O8" s="125"/>
      <c r="P8" s="166">
        <f>IF(NOT(I8=TRUE),"Fail","Pass")</f>
      </c>
      <c r="Q8" s="125"/>
      <c r="R8" s="126"/>
      <c r="S8" s="167">
        <f>IF(NOT(I8=TRUE),"ignored","")</f>
      </c>
      <c r="T8" s="126"/>
      <c r="U8" s="51"/>
      <c r="V8" s="127"/>
      <c r="W8" s="206"/>
      <c r="X8" s="127"/>
      <c r="Y8" s="21"/>
    </row>
    <row r="9" spans="1:25" ht="15" thickBot="1">
      <c r="A9" s="21"/>
      <c r="B9" s="119"/>
      <c r="C9" s="177" t="s">
        <v>64</v>
      </c>
      <c r="D9" s="119"/>
      <c r="E9" s="121"/>
      <c r="F9" s="163"/>
      <c r="G9" s="121"/>
      <c r="H9" s="24"/>
      <c r="I9" s="205">
        <f>IF(SUM(IF(ISBLANK(Northeast!I103),0,1),IF(ISBLANK('Mid-Atlantic'!I102),0,1),IF(ISBLANK(Southeast!I107),0,1),IF(ISBLANK('Great Lakes'!I111),0,1),IF(ISBLANK(Central!I106),0,1),IF(ISBLANK(Southwest!I105),0,1),IF(ISBLANK(West!I111),0,1),IF(ISBLANK(Canada!I116),0,1),IF(ISBLANK(LATAM!I111),0,1))&lt;=1,TRUE,NOT(AND(IF(OR(ISBLANK(Northeast!I103),ISBLANK('Mid-Atlantic'!I102)),TRUE,Northeast!I103='Mid-Atlantic'!I102),IF(OR(ISBLANK(Northeast!I103),ISBLANK(Southeast!I107)),TRUE,Northeast!I103=Southeast!I107),IF(OR(ISBLANK(Northeast!I103),ISBLANK('Great Lakes'!I111)),TRUE,Northeast!I103='Great Lakes'!I111),IF(OR(ISBLANK(Northeast!I103),ISBLANK(Central!I106)),TRUE,Northeast!I103=Central!I106),IF(OR(ISBLANK(Northeast!I103),ISBLANK(Southwest!I105)),TRUE,Northeast!I103=Southwest!I105),IF(OR(ISBLANK(Northeast!I103),ISBLANK(West!I111)),TRUE,Northeast!I103=West!I111),IF(OR(ISBLANK(Northeast!I103),ISBLANK(Canada!I116)),TRUE,Northeast!I103=Canada!I116),IF(OR(ISBLANK(Northeast!I103),ISBLANK(LATAM!I111)),TRUE,Northeast!I103=LATAM!I111),IF(OR(ISBLANK('Mid-Atlantic'!I102),ISBLANK(Southeast!I107)),TRUE,'Mid-Atlantic'!I102=Southeast!I107),IF(OR(ISBLANK('Mid-Atlantic'!I102),ISBLANK('Great Lakes'!I111)),TRUE,'Mid-Atlantic'!I102='Great Lakes'!I111),IF(OR(ISBLANK('Mid-Atlantic'!I102),ISBLANK(Central!I106)),TRUE,'Mid-Atlantic'!I102=Central!I106),IF(OR(ISBLANK('Mid-Atlantic'!I102),ISBLANK(Southwest!I105)),TRUE,'Mid-Atlantic'!I102=Southwest!I105),IF(OR(ISBLANK('Mid-Atlantic'!I102),ISBLANK(West!I111)),TRUE,'Mid-Atlantic'!I102=West!I111),IF(OR(ISBLANK('Mid-Atlantic'!I102),ISBLANK(Canada!I116)),TRUE,'Mid-Atlantic'!I102=Canada!I116),IF(OR(ISBLANK('Mid-Atlantic'!I102),ISBLANK(LATAM!I111)),TRUE,'Mid-Atlantic'!I102=LATAM!I111),IF(OR(ISBLANK(Southeast!I107),ISBLANK('Great Lakes'!I111)),TRUE,Southeast!I107='Great Lakes'!I111),IF(OR(ISBLANK(Southeast!I107),ISBLANK(Central!I106)),TRUE,Southeast!I107=Central!I106),IF(OR(ISBLANK(Southeast!I107),ISBLANK(Southwest!I105)),TRUE,Southeast!I107=Southwest!I105),IF(OR(ISBLANK(Southeast!I107),ISBLANK(West!I111)),TRUE,Southeast!I107=West!I111),IF(OR(ISBLANK(Southeast!I107),ISBLANK(Canada!I116)),TRUE,Southeast!I107=Canada!I116),IF(OR(ISBLANK(Southeast!I107),ISBLANK(LATAM!I111)),TRUE,Southeast!I107=LATAM!I111),IF(OR(ISBLANK('Great Lakes'!I111),ISBLANK(Central!I106)),TRUE,'Great Lakes'!I111=Central!I106),IF(OR(ISBLANK('Great Lakes'!I111),ISBLANK(Southwest!I105)),TRUE,'Great Lakes'!I111=Southwest!I105),IF(OR(ISBLANK('Great Lakes'!I111),ISBLANK(West!I111)),TRUE,'Great Lakes'!I111=West!I111),IF(OR(ISBLANK('Great Lakes'!I111),ISBLANK(Canada!I116)),TRUE,'Great Lakes'!I111=Canada!I116),IF(OR(ISBLANK('Great Lakes'!I111),ISBLANK(LATAM!I111)),TRUE,'Great Lakes'!I111=LATAM!I111),IF(OR(ISBLANK(Central!I106),ISBLANK(Southwest!I105)),TRUE,Central!I106=Southwest!I105),IF(OR(ISBLANK(Central!I106),ISBLANK(West!I111)),TRUE,Central!I106=West!I111),IF(OR(ISBLANK(Central!I106),ISBLANK(Canada!I116)),TRUE,Central!I106=Canada!I116),IF(OR(ISBLANK(Central!I106),ISBLANK(LATAM!I111)),TRUE,Central!I106=LATAM!I111),IF(OR(ISBLANK(Southwest!I105),ISBLANK(West!I111)),TRUE,Southwest!I105=West!I111),IF(OR(ISBLANK(Southwest!I105),ISBLANK(Canada!I116)),TRUE,Southwest!I105=Canada!I116),IF(OR(ISBLANK(Southwest!I105),ISBLANK(LATAM!I111)),TRUE,Southwest!I105=LATAM!I111),IF(OR(ISBLANK(West!I111),ISBLANK(Canada!I116)),TRUE,West!I111=Canada!I116),IF(OR(ISBLANK(West!I111),ISBLANK(LATAM!I111)),TRUE,West!I111=LATAM!I111),IF(OR(ISBLANK(Canada!I116),ISBLANK(LATAM!I111)),TRUE,Canada!I116=LATAM!I111))))</f>
      </c>
      <c r="J9" s="24"/>
      <c r="K9" s="124"/>
      <c r="L9" s="12">
        <f>HYPERLINK("#I9",CHAR(128))</f>
      </c>
      <c r="M9" s="122"/>
      <c r="N9" s="124"/>
      <c r="O9" s="125"/>
      <c r="P9" s="166">
        <f>IF(NOT(I9=TRUE),"Fail","Pass")</f>
      </c>
      <c r="Q9" s="125"/>
      <c r="R9" s="126"/>
      <c r="S9" s="167">
        <f>IF(NOT(I9=TRUE),"ignored","")</f>
      </c>
      <c r="T9" s="126"/>
      <c r="U9" s="51"/>
      <c r="V9" s="127"/>
      <c r="W9" s="206"/>
      <c r="X9" s="127"/>
      <c r="Y9" s="21"/>
    </row>
    <row r="10" spans="1:25" ht="15" thickBot="1">
      <c r="A10" s="21"/>
      <c r="B10" s="119"/>
      <c r="C10" s="177" t="s">
        <v>63</v>
      </c>
      <c r="D10" s="119"/>
      <c r="E10" s="121"/>
      <c r="F10" s="163"/>
      <c r="G10" s="121"/>
      <c r="H10" s="24"/>
      <c r="I10" s="205">
        <f>IF(SUM(IF(ISBLANK(Northeast!I122),0,1),IF(ISBLANK('Mid-Atlantic'!I121),0,1),IF(ISBLANK(Southeast!I126),0,1),IF(ISBLANK('Great Lakes'!I130),0,1),IF(ISBLANK(Central!I125),0,1),IF(ISBLANK(Southwest!I124),0,1),IF(ISBLANK(West!I130),0,1),IF(ISBLANK(Canada!I135),0,1),IF(ISBLANK(LATAM!I130),0,1))&lt;=1,TRUE,NOT(AND(IF(OR(ISBLANK(Northeast!I122),ISBLANK('Mid-Atlantic'!I121)),TRUE,Northeast!I122='Mid-Atlantic'!I121),IF(OR(ISBLANK(Northeast!I122),ISBLANK(Southeast!I126)),TRUE,Northeast!I122=Southeast!I126),IF(OR(ISBLANK(Northeast!I122),ISBLANK('Great Lakes'!I130)),TRUE,Northeast!I122='Great Lakes'!I130),IF(OR(ISBLANK(Northeast!I122),ISBLANK(Central!I125)),TRUE,Northeast!I122=Central!I125),IF(OR(ISBLANK(Northeast!I122),ISBLANK(Southwest!I124)),TRUE,Northeast!I122=Southwest!I124),IF(OR(ISBLANK(Northeast!I122),ISBLANK(West!I130)),TRUE,Northeast!I122=West!I130),IF(OR(ISBLANK(Northeast!I122),ISBLANK(Canada!I135)),TRUE,Northeast!I122=Canada!I135),IF(OR(ISBLANK(Northeast!I122),ISBLANK(LATAM!I130)),TRUE,Northeast!I122=LATAM!I130),IF(OR(ISBLANK('Mid-Atlantic'!I121),ISBLANK(Southeast!I126)),TRUE,'Mid-Atlantic'!I121=Southeast!I126),IF(OR(ISBLANK('Mid-Atlantic'!I121),ISBLANK('Great Lakes'!I130)),TRUE,'Mid-Atlantic'!I121='Great Lakes'!I130),IF(OR(ISBLANK('Mid-Atlantic'!I121),ISBLANK(Central!I125)),TRUE,'Mid-Atlantic'!I121=Central!I125),IF(OR(ISBLANK('Mid-Atlantic'!I121),ISBLANK(Southwest!I124)),TRUE,'Mid-Atlantic'!I121=Southwest!I124),IF(OR(ISBLANK('Mid-Atlantic'!I121),ISBLANK(West!I130)),TRUE,'Mid-Atlantic'!I121=West!I130),IF(OR(ISBLANK('Mid-Atlantic'!I121),ISBLANK(Canada!I135)),TRUE,'Mid-Atlantic'!I121=Canada!I135),IF(OR(ISBLANK('Mid-Atlantic'!I121),ISBLANK(LATAM!I130)),TRUE,'Mid-Atlantic'!I121=LATAM!I130),IF(OR(ISBLANK(Southeast!I126),ISBLANK('Great Lakes'!I130)),TRUE,Southeast!I126='Great Lakes'!I130),IF(OR(ISBLANK(Southeast!I126),ISBLANK(Central!I125)),TRUE,Southeast!I126=Central!I125),IF(OR(ISBLANK(Southeast!I126),ISBLANK(Southwest!I124)),TRUE,Southeast!I126=Southwest!I124),IF(OR(ISBLANK(Southeast!I126),ISBLANK(West!I130)),TRUE,Southeast!I126=West!I130),IF(OR(ISBLANK(Southeast!I126),ISBLANK(Canada!I135)),TRUE,Southeast!I126=Canada!I135),IF(OR(ISBLANK(Southeast!I126),ISBLANK(LATAM!I130)),TRUE,Southeast!I126=LATAM!I130),IF(OR(ISBLANK('Great Lakes'!I130),ISBLANK(Central!I125)),TRUE,'Great Lakes'!I130=Central!I125),IF(OR(ISBLANK('Great Lakes'!I130),ISBLANK(Southwest!I124)),TRUE,'Great Lakes'!I130=Southwest!I124),IF(OR(ISBLANK('Great Lakes'!I130),ISBLANK(West!I130)),TRUE,'Great Lakes'!I130=West!I130),IF(OR(ISBLANK('Great Lakes'!I130),ISBLANK(Canada!I135)),TRUE,'Great Lakes'!I130=Canada!I135),IF(OR(ISBLANK('Great Lakes'!I130),ISBLANK(LATAM!I130)),TRUE,'Great Lakes'!I130=LATAM!I130),IF(OR(ISBLANK(Central!I125),ISBLANK(Southwest!I124)),TRUE,Central!I125=Southwest!I124),IF(OR(ISBLANK(Central!I125),ISBLANK(West!I130)),TRUE,Central!I125=West!I130),IF(OR(ISBLANK(Central!I125),ISBLANK(Canada!I135)),TRUE,Central!I125=Canada!I135),IF(OR(ISBLANK(Central!I125),ISBLANK(LATAM!I130)),TRUE,Central!I125=LATAM!I130),IF(OR(ISBLANK(Southwest!I124),ISBLANK(West!I130)),TRUE,Southwest!I124=West!I130),IF(OR(ISBLANK(Southwest!I124),ISBLANK(Canada!I135)),TRUE,Southwest!I124=Canada!I135),IF(OR(ISBLANK(Southwest!I124),ISBLANK(LATAM!I130)),TRUE,Southwest!I124=LATAM!I130),IF(OR(ISBLANK(West!I130),ISBLANK(Canada!I135)),TRUE,West!I130=Canada!I135),IF(OR(ISBLANK(West!I130),ISBLANK(LATAM!I130)),TRUE,West!I130=LATAM!I130),IF(OR(ISBLANK(Canada!I135),ISBLANK(LATAM!I130)),TRUE,Canada!I135=LATAM!I130))))</f>
      </c>
      <c r="J10" s="24"/>
      <c r="K10" s="124"/>
      <c r="L10" s="12">
        <f>HYPERLINK("#I10",CHAR(128))</f>
      </c>
      <c r="M10" s="122"/>
      <c r="N10" s="124"/>
      <c r="O10" s="125"/>
      <c r="P10" s="166">
        <f>IF(NOT(I10=TRUE),"Fail","Pass")</f>
      </c>
      <c r="Q10" s="125"/>
      <c r="R10" s="126"/>
      <c r="S10" s="167">
        <f>IF(NOT(I10=TRUE),"ignored","")</f>
      </c>
      <c r="T10" s="126"/>
      <c r="U10" s="51"/>
      <c r="V10" s="127"/>
      <c r="W10" s="206"/>
      <c r="X10" s="127"/>
      <c r="Y10" s="21"/>
    </row>
    <row r="11" spans="1:25" ht="15" thickBot="1">
      <c r="A11" s="21"/>
      <c r="B11" s="119"/>
      <c r="C11" s="177" t="s">
        <v>60</v>
      </c>
      <c r="D11" s="119"/>
      <c r="E11" s="121"/>
      <c r="F11" s="163"/>
      <c r="G11" s="121"/>
      <c r="H11" s="24"/>
      <c r="I11" s="205">
        <f>IF(SUM(IF(ISBLANK(Northeast!I123),0,1),IF(ISBLANK('Mid-Atlantic'!I122),0,1),IF(ISBLANK(Southeast!I127),0,1),IF(ISBLANK('Great Lakes'!I131),0,1),IF(ISBLANK(Central!I126),0,1),IF(ISBLANK(Southwest!I125),0,1),IF(ISBLANK(West!I131),0,1),IF(ISBLANK(Canada!I136),0,1),IF(ISBLANK(LATAM!I131),0,1))&lt;=1,TRUE,NOT(AND(IF(OR(ISBLANK(Northeast!I123),ISBLANK('Mid-Atlantic'!I122)),TRUE,Northeast!I123='Mid-Atlantic'!I122),IF(OR(ISBLANK(Northeast!I123),ISBLANK(Southeast!I127)),TRUE,Northeast!I123=Southeast!I127),IF(OR(ISBLANK(Northeast!I123),ISBLANK('Great Lakes'!I131)),TRUE,Northeast!I123='Great Lakes'!I131),IF(OR(ISBLANK(Northeast!I123),ISBLANK(Central!I126)),TRUE,Northeast!I123=Central!I126),IF(OR(ISBLANK(Northeast!I123),ISBLANK(Southwest!I125)),TRUE,Northeast!I123=Southwest!I125),IF(OR(ISBLANK(Northeast!I123),ISBLANK(West!I131)),TRUE,Northeast!I123=West!I131),IF(OR(ISBLANK(Northeast!I123),ISBLANK(Canada!I136)),TRUE,Northeast!I123=Canada!I136),IF(OR(ISBLANK(Northeast!I123),ISBLANK(LATAM!I131)),TRUE,Northeast!I123=LATAM!I131),IF(OR(ISBLANK('Mid-Atlantic'!I122),ISBLANK(Southeast!I127)),TRUE,'Mid-Atlantic'!I122=Southeast!I127),IF(OR(ISBLANK('Mid-Atlantic'!I122),ISBLANK('Great Lakes'!I131)),TRUE,'Mid-Atlantic'!I122='Great Lakes'!I131),IF(OR(ISBLANK('Mid-Atlantic'!I122),ISBLANK(Central!I126)),TRUE,'Mid-Atlantic'!I122=Central!I126),IF(OR(ISBLANK('Mid-Atlantic'!I122),ISBLANK(Southwest!I125)),TRUE,'Mid-Atlantic'!I122=Southwest!I125),IF(OR(ISBLANK('Mid-Atlantic'!I122),ISBLANK(West!I131)),TRUE,'Mid-Atlantic'!I122=West!I131),IF(OR(ISBLANK('Mid-Atlantic'!I122),ISBLANK(Canada!I136)),TRUE,'Mid-Atlantic'!I122=Canada!I136),IF(OR(ISBLANK('Mid-Atlantic'!I122),ISBLANK(LATAM!I131)),TRUE,'Mid-Atlantic'!I122=LATAM!I131),IF(OR(ISBLANK(Southeast!I127),ISBLANK('Great Lakes'!I131)),TRUE,Southeast!I127='Great Lakes'!I131),IF(OR(ISBLANK(Southeast!I127),ISBLANK(Central!I126)),TRUE,Southeast!I127=Central!I126),IF(OR(ISBLANK(Southeast!I127),ISBLANK(Southwest!I125)),TRUE,Southeast!I127=Southwest!I125),IF(OR(ISBLANK(Southeast!I127),ISBLANK(West!I131)),TRUE,Southeast!I127=West!I131),IF(OR(ISBLANK(Southeast!I127),ISBLANK(Canada!I136)),TRUE,Southeast!I127=Canada!I136),IF(OR(ISBLANK(Southeast!I127),ISBLANK(LATAM!I131)),TRUE,Southeast!I127=LATAM!I131),IF(OR(ISBLANK('Great Lakes'!I131),ISBLANK(Central!I126)),TRUE,'Great Lakes'!I131=Central!I126),IF(OR(ISBLANK('Great Lakes'!I131),ISBLANK(Southwest!I125)),TRUE,'Great Lakes'!I131=Southwest!I125),IF(OR(ISBLANK('Great Lakes'!I131),ISBLANK(West!I131)),TRUE,'Great Lakes'!I131=West!I131),IF(OR(ISBLANK('Great Lakes'!I131),ISBLANK(Canada!I136)),TRUE,'Great Lakes'!I131=Canada!I136),IF(OR(ISBLANK('Great Lakes'!I131),ISBLANK(LATAM!I131)),TRUE,'Great Lakes'!I131=LATAM!I131),IF(OR(ISBLANK(Central!I126),ISBLANK(Southwest!I125)),TRUE,Central!I126=Southwest!I125),IF(OR(ISBLANK(Central!I126),ISBLANK(West!I131)),TRUE,Central!I126=West!I131),IF(OR(ISBLANK(Central!I126),ISBLANK(Canada!I136)),TRUE,Central!I126=Canada!I136),IF(OR(ISBLANK(Central!I126),ISBLANK(LATAM!I131)),TRUE,Central!I126=LATAM!I131),IF(OR(ISBLANK(Southwest!I125),ISBLANK(West!I131)),TRUE,Southwest!I125=West!I131),IF(OR(ISBLANK(Southwest!I125),ISBLANK(Canada!I136)),TRUE,Southwest!I125=Canada!I136),IF(OR(ISBLANK(Southwest!I125),ISBLANK(LATAM!I131)),TRUE,Southwest!I125=LATAM!I131),IF(OR(ISBLANK(West!I131),ISBLANK(Canada!I136)),TRUE,West!I131=Canada!I136),IF(OR(ISBLANK(West!I131),ISBLANK(LATAM!I131)),TRUE,West!I131=LATAM!I131),IF(OR(ISBLANK(Canada!I136),ISBLANK(LATAM!I131)),TRUE,Canada!I136=LATAM!I131))))</f>
      </c>
      <c r="J11" s="24"/>
      <c r="K11" s="124"/>
      <c r="L11" s="12">
        <f>HYPERLINK("#I11",CHAR(128))</f>
      </c>
      <c r="M11" s="122"/>
      <c r="N11" s="124"/>
      <c r="O11" s="125"/>
      <c r="P11" s="166">
        <f>IF(NOT(I11=TRUE),"Fail","Pass")</f>
      </c>
      <c r="Q11" s="125"/>
      <c r="R11" s="126"/>
      <c r="S11" s="167">
        <f>IF(NOT(I11=TRUE),"ignored","")</f>
      </c>
      <c r="T11" s="126"/>
      <c r="U11" s="51"/>
      <c r="V11" s="127"/>
      <c r="W11" s="206"/>
      <c r="X11" s="127"/>
      <c r="Y11" s="21"/>
    </row>
    <row r="12" spans="1:25" ht="15" hidden="1">
      <c r="A12" s="21"/>
      <c r="B12" s="119"/>
      <c r="C12" s="176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3"/>
      <c r="X12" s="127"/>
      <c r="Y12" s="21"/>
    </row>
    <row r="13" spans="1:25" ht="15" customHeight="1">
      <c r="A13" s="21"/>
      <c r="B13" s="119"/>
      <c r="C13" s="16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3"/>
      <c r="X13" s="127"/>
      <c r="Y13" s="21"/>
    </row>
    <row r="14" spans="1:25" ht="15" hidden="1">
      <c r="A14" s="21"/>
      <c r="B14" s="119"/>
      <c r="C14" s="159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3"/>
      <c r="X14" s="127"/>
      <c r="Y14" s="21"/>
    </row>
    <row r="15" spans="1:25" ht="15" customHeight="1">
      <c r="A15" s="21"/>
      <c r="B15" s="119"/>
      <c r="C15" s="156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3"/>
      <c r="X15" s="127"/>
      <c r="Y15" s="21"/>
    </row>
    <row r="16" spans="1:25" ht="15" hidden="1">
      <c r="A16" s="21"/>
      <c r="B16" s="119"/>
      <c r="C16" s="155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3"/>
      <c r="X16" s="127"/>
      <c r="Y16" s="21"/>
    </row>
    <row r="17" spans="1:25" ht="37.5" customHeight="1">
      <c r="A17" s="21" t="s">
        <v>10</v>
      </c>
      <c r="B17" s="21" t="s">
        <v>10</v>
      </c>
      <c r="C17" s="21" t="s">
        <v>10</v>
      </c>
      <c r="D17" s="21" t="s">
        <v>10</v>
      </c>
      <c r="E17" s="21" t="s">
        <v>10</v>
      </c>
      <c r="F17" s="21" t="s">
        <v>10</v>
      </c>
      <c r="G17" s="21" t="s">
        <v>10</v>
      </c>
      <c r="H17" s="21" t="s">
        <v>10</v>
      </c>
      <c r="I17" s="21" t="s">
        <v>10</v>
      </c>
      <c r="J17" s="21" t="s">
        <v>10</v>
      </c>
      <c r="K17" s="21" t="s">
        <v>10</v>
      </c>
      <c r="L17" s="21" t="s">
        <v>10</v>
      </c>
      <c r="M17" s="21" t="s">
        <v>10</v>
      </c>
      <c r="N17" s="21" t="s">
        <v>10</v>
      </c>
      <c r="O17" s="21" t="s">
        <v>10</v>
      </c>
      <c r="P17" s="21" t="s">
        <v>10</v>
      </c>
      <c r="Q17" s="21" t="s">
        <v>10</v>
      </c>
      <c r="R17" s="21" t="s">
        <v>10</v>
      </c>
      <c r="S17" s="21" t="s">
        <v>10</v>
      </c>
      <c r="T17" s="21" t="s">
        <v>10</v>
      </c>
      <c r="U17" s="21" t="s">
        <v>10</v>
      </c>
      <c r="V17" s="21" t="s">
        <v>10</v>
      </c>
      <c r="W17" s="21" t="s">
        <v>10</v>
      </c>
      <c r="X17" s="21" t="s">
        <v>10</v>
      </c>
      <c r="Y17" s="21" t="s">
        <v>10</v>
      </c>
    </row>
  </sheetData>
  <sheetProtection password="9B44" sheet="1" objects="1" scenarios="1"/>
  <mergeCells count="2">
    <mergeCell ref="A1:Y1"/>
    <mergeCell ref="A17:Y17"/>
  </mergeCells>
  <conditionalFormatting sqref="A1:Y1">
    <cfRule type="cellIs" priority="1" dxfId="0" operator="notEqual" stopIfTrue="1">
      <formula>""</formula>
    </cfRule>
  </conditionalFormatting>
  <conditionalFormatting sqref="P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1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11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dataValidations count="4">
    <dataValidation type="list" allowBlank="1" showErrorMessage="1" errorTitle="Oops!" error="Please select a value from the drop-down." sqref="I8">
      <formula1>'cross-worksheet-checks-Lists'!$A$1:$A$3</formula1>
    </dataValidation>
    <dataValidation type="list" allowBlank="1" showErrorMessage="1" errorTitle="Oops!" error="Please select a value from the drop-down." sqref="I9">
      <formula1>'cross-worksheet-checks-Lists'!$B$1:$B$3</formula1>
    </dataValidation>
    <dataValidation type="list" allowBlank="1" showErrorMessage="1" errorTitle="Oops!" error="Please select a value from the drop-down." sqref="I10">
      <formula1>'cross-worksheet-checks-Lists'!$C$1:$C$3</formula1>
    </dataValidation>
    <dataValidation type="list" allowBlank="1" showErrorMessage="1" errorTitle="Oops!" error="Please select a value from the drop-down." sqref="I11">
      <formula1>'cross-worksheet-checks-Lists'!$D$1:$D$3</formula1>
    </dataValidation>
  </dataValidations>
  <pageMargins left="0.75" right="0.75" top="1" bottom="1" header="0.5" footer="0.5"/>
  <pageSetup orientation="portrait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141"/>
  <sheetViews>
    <sheetView workbookViewId="0" topLeftCell="A1"/>
  </sheetViews>
  <sheetFormatPr defaultRowHeight="12.75"/>
  <sheetData>
    <row r="1" spans="1:2" ht="12.75">
      <c r="A1" t="s">
        <v>66</v>
      </c>
      <c r="B1">
        <f>IFERROR(INDEX({"c-2026-05,c-2026-05"},MATCH(Welcome!C12,{"May-2026"},0)),"ERROR")</f>
      </c>
    </row>
    <row r="2" spans="1:8" ht="12.75">
      <c r="A2" t="s">
        <v>67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</row>
    <row r="3" spans="1:8" ht="12.75">
      <c r="A3" t="s">
        <v>75</v>
      </c>
      <c r="B3" t="s">
        <v>20</v>
      </c>
      <c r="C3">
        <f>IF(Northeast!I34="","",Northeast!I34)</f>
      </c>
      <c r="D3">
        <f>IF(Northeast!P34="Pass","Pass",IF(Northeast!P34="PassBecauseBlankAllowed","Pass",IF(Northeast!P34="PassBecauseNoConstraints","Pass","Fail")))</f>
      </c>
      <c r="E3" t="s">
        <v>76</v>
      </c>
      <c r="F3">
        <f>IF(FALSE,"Validation",IF(Northeast!I34="","Validation","Data"))</f>
      </c>
      <c r="G3">
        <f>Northeast!S34</f>
      </c>
    </row>
    <row r="4" spans="1:8" ht="12.75">
      <c r="A4" t="s">
        <v>77</v>
      </c>
      <c r="B4" t="s">
        <v>43</v>
      </c>
      <c r="C4">
        <f>IF(Northeast!I35="","",Northeast!I35)</f>
      </c>
      <c r="D4">
        <f>IF(Northeast!P35="Pass","Pass",IF(Northeast!P35="PassBecauseBlankAllowed","Pass",IF(Northeast!P35="PassBecauseNoConstraints","Pass","Fail")))</f>
      </c>
      <c r="E4" t="s">
        <v>76</v>
      </c>
      <c r="F4">
        <f>IF(FALSE,"Validation",IF(Northeast!I35="","Validation","Data"))</f>
      </c>
      <c r="G4">
        <f>Northeast!S35</f>
      </c>
    </row>
    <row r="5" spans="1:8" ht="12.75">
      <c r="B5" t="s">
        <v>42</v>
      </c>
      <c r="C5">
        <f>IF(Northeast!I40="","",(Northeast!I40/100))</f>
      </c>
      <c r="D5">
        <f>IF(Northeast!P40="Pass","Pass",IF(Northeast!P40="PassBecauseBlankAllowed","Pass",IF(Northeast!P40="PassBecauseNoConstraints","Pass","Fail")))</f>
      </c>
      <c r="F5">
        <f>IF(TRUE,"Validation",IF(Northeast!I40="","Validation","Data"))</f>
      </c>
      <c r="G5">
        <f>Northeast!S40</f>
      </c>
      <c r="H5" t="s">
        <v>78</v>
      </c>
    </row>
    <row r="6" spans="1:8" ht="12.75">
      <c r="A6" t="s">
        <v>79</v>
      </c>
      <c r="B6" t="s">
        <v>39</v>
      </c>
      <c r="C6">
        <f>IF(Northeast!I54="","",Northeast!I54)</f>
      </c>
      <c r="D6">
        <f>IF(Northeast!P54="Pass","Pass",IF(Northeast!P54="PassBecauseBlankAllowed","Pass",IF(Northeast!P54="PassBecauseNoConstraints","Pass","Fail")))</f>
      </c>
      <c r="E6" t="s">
        <v>76</v>
      </c>
      <c r="F6">
        <f>IF(FALSE,"Validation",IF(Northeast!I54="","Validation","Data"))</f>
      </c>
      <c r="G6">
        <f>Northeast!S54</f>
      </c>
    </row>
    <row r="7" spans="1:8" ht="12.75">
      <c r="A7" t="s">
        <v>80</v>
      </c>
      <c r="B7" t="s">
        <v>38</v>
      </c>
      <c r="C7">
        <f>IF(Northeast!I55="","",Northeast!I55)</f>
      </c>
      <c r="D7">
        <f>IF(Northeast!P55="Pass","Pass",IF(Northeast!P55="PassBecauseBlankAllowed","Pass",IF(Northeast!P55="PassBecauseNoConstraints","Pass","Fail")))</f>
      </c>
      <c r="E7" t="s">
        <v>76</v>
      </c>
      <c r="F7">
        <f>IF(FALSE,"Validation",IF(Northeast!I55="","Validation","Data"))</f>
      </c>
      <c r="G7">
        <f>Northeast!S55</f>
      </c>
    </row>
    <row r="8" spans="1:8" ht="12.75">
      <c r="B8" t="s">
        <v>37</v>
      </c>
      <c r="C8">
        <f>IF(Northeast!I60="","",(Northeast!I60/100))</f>
      </c>
      <c r="D8">
        <f>IF(Northeast!P60="Pass","Pass",IF(Northeast!P60="PassBecauseBlankAllowed","Pass",IF(Northeast!P60="PassBecauseNoConstraints","Pass","Fail")))</f>
      </c>
      <c r="F8">
        <f>IF(TRUE,"Validation",IF(Northeast!I60="","Validation","Data"))</f>
      </c>
      <c r="G8">
        <f>Northeast!S60</f>
      </c>
      <c r="H8" t="s">
        <v>78</v>
      </c>
    </row>
    <row r="9" spans="1:8" ht="12.75">
      <c r="A9" t="s">
        <v>81</v>
      </c>
      <c r="B9" t="s">
        <v>32</v>
      </c>
      <c r="C9">
        <f>IF(Northeast!I81="","",Northeast!I81)</f>
      </c>
      <c r="D9">
        <f>IF(Northeast!P81="Pass","Pass",IF(Northeast!P81="PassBecauseBlankAllowed","Pass",IF(Northeast!P81="PassBecauseNoConstraints","Pass","Fail")))</f>
      </c>
      <c r="E9" t="s">
        <v>76</v>
      </c>
      <c r="F9">
        <f>IF(FALSE,"Validation",IF(Northeast!I81="","Validation","Data"))</f>
      </c>
      <c r="G9">
        <f>Northeast!S81</f>
      </c>
    </row>
    <row r="10" spans="1:8" ht="12.75">
      <c r="A10" t="s">
        <v>82</v>
      </c>
      <c r="B10" t="s">
        <v>31</v>
      </c>
      <c r="C10">
        <f>IF(Northeast!I82="","",Northeast!I82)</f>
      </c>
      <c r="D10">
        <f>IF(Northeast!P82="Pass","Pass",IF(Northeast!P82="PassBecauseBlankAllowed","Pass",IF(Northeast!P82="PassBecauseNoConstraints","Pass","Fail")))</f>
      </c>
      <c r="E10" t="s">
        <v>83</v>
      </c>
      <c r="F10">
        <f>IF(FALSE,"Validation",IF(Northeast!I82="","Validation","Data"))</f>
      </c>
      <c r="G10">
        <f>Northeast!S82</f>
      </c>
    </row>
    <row r="11" spans="1:8" ht="12.75">
      <c r="B11" t="s">
        <v>15</v>
      </c>
      <c r="C11">
        <f>IF(Northeast!I85="","",Northeast!I85)</f>
      </c>
      <c r="D11">
        <f>IF(Northeast!P85="Pass","Pass",IF(Northeast!P85="PassBecauseBlankAllowed","Pass",IF(Northeast!P85="PassBecauseNoConstraints","Pass","Fail")))</f>
      </c>
      <c r="F11">
        <f>IF(TRUE,"Validation",IF(Northeast!I85="","Validation","Data"))</f>
      </c>
      <c r="G11">
        <f>Northeast!S85</f>
      </c>
      <c r="H11" t="s">
        <v>78</v>
      </c>
    </row>
    <row r="12" spans="1:8" ht="12.75">
      <c r="A12" t="s">
        <v>84</v>
      </c>
      <c r="B12" t="s">
        <v>25</v>
      </c>
      <c r="C12">
        <f>IF(Northeast!I103="","",Northeast!I103)</f>
      </c>
      <c r="D12">
        <f>IF(Northeast!P103="Pass","Pass",IF(Northeast!P103="PassBecauseBlankAllowed","Pass",IF(Northeast!P103="PassBecauseNoConstraints","Pass","Fail")))</f>
      </c>
      <c r="E12" t="s">
        <v>83</v>
      </c>
      <c r="F12">
        <f>IF(FALSE,"Validation",IF(Northeast!I103="","Validation","Data"))</f>
      </c>
      <c r="G12">
        <f>Northeast!S103</f>
      </c>
    </row>
    <row r="13" spans="1:8" ht="12.75">
      <c r="B13" t="s">
        <v>22</v>
      </c>
      <c r="C13">
        <f>IF(Northeast!I108="","",Northeast!I108)</f>
      </c>
      <c r="D13">
        <f>IF(Northeast!P108="Pass","Pass",IF(Northeast!P108="PassBecauseBlankAllowed","Pass",IF(Northeast!P108="PassBecauseNoConstraints","Pass","Fail")))</f>
      </c>
      <c r="F13">
        <f>IF(TRUE,"Validation",IF(Northeast!I108="","Validation","Data"))</f>
      </c>
      <c r="G13">
        <f>Northeast!S108</f>
      </c>
      <c r="H13" t="s">
        <v>78</v>
      </c>
    </row>
    <row r="14" spans="1:8" ht="12.75">
      <c r="A14" t="s">
        <v>85</v>
      </c>
      <c r="B14" t="s">
        <v>19</v>
      </c>
      <c r="C14">
        <f>IF(Northeast!I122="","",Northeast!I122)</f>
      </c>
      <c r="D14">
        <f>IF(Northeast!P122="Pass","Pass",IF(Northeast!P122="PassBecauseBlankAllowed","Pass",IF(Northeast!P122="PassBecauseNoConstraints","Pass","Fail")))</f>
      </c>
      <c r="E14" t="s">
        <v>83</v>
      </c>
      <c r="F14">
        <f>IF(FALSE,"Validation",IF(Northeast!I122="","Validation","Data"))</f>
      </c>
      <c r="G14">
        <f>Northeast!S122</f>
      </c>
    </row>
    <row r="15" spans="1:8" ht="12.75">
      <c r="A15" t="s">
        <v>86</v>
      </c>
      <c r="B15" t="s">
        <v>18</v>
      </c>
      <c r="C15">
        <f>IF(Northeast!I123="","",Northeast!I123)</f>
      </c>
      <c r="D15">
        <f>IF(Northeast!P123="Pass","Pass",IF(Northeast!P123="PassBecauseBlankAllowed","Pass",IF(Northeast!P123="PassBecauseNoConstraints","Pass","Fail")))</f>
      </c>
      <c r="E15" t="s">
        <v>83</v>
      </c>
      <c r="F15">
        <f>IF(FALSE,"Validation",IF(Northeast!I123="","Validation","Data"))</f>
      </c>
      <c r="G15">
        <f>Northeast!S123</f>
      </c>
    </row>
    <row r="16" spans="1:8" ht="12.75">
      <c r="B16" t="s">
        <v>37</v>
      </c>
      <c r="C16">
        <f>IF(Northeast!I128="","",(Northeast!I128/100))</f>
      </c>
      <c r="D16">
        <f>IF(Northeast!P128="Pass","Pass",IF(Northeast!P128="PassBecauseBlankAllowed","Pass",IF(Northeast!P128="PassBecauseNoConstraints","Pass","Fail")))</f>
      </c>
      <c r="F16">
        <f>IF(TRUE,"Validation",IF(Northeast!I128="","Validation","Data"))</f>
      </c>
      <c r="G16">
        <f>Northeast!S128</f>
      </c>
      <c r="H16" t="s">
        <v>78</v>
      </c>
    </row>
    <row r="17" spans="1:8" ht="12.75">
      <c r="B17" t="s">
        <v>12</v>
      </c>
      <c r="C17">
        <f>IF(Northeast!I147="","",IF(TEXT(Northeast!I147,"0")="yes",1,IF(TEXT(Northeast!I147,"0")="no",0,Northeast!I147)))</f>
      </c>
      <c r="D17">
        <f>IF(Northeast!P147="Pass","Pass",IF(Northeast!P147="PassBecauseBlankAllowed","Pass",IF(Northeast!P147="PassBecauseNoConstraints","Pass","Fail")))</f>
      </c>
      <c r="F17">
        <f>IF(TRUE,"Validation",IF(Northeast!I147="","Validation","Data"))</f>
      </c>
      <c r="G17">
        <f>Northeast!S147</f>
      </c>
      <c r="H17" t="s">
        <v>78</v>
      </c>
    </row>
    <row r="18" spans="1:8" ht="12.75">
      <c r="A18" t="s">
        <v>87</v>
      </c>
      <c r="B18" t="s">
        <v>20</v>
      </c>
      <c r="C18">
        <f>IF('Mid-Atlantic'!I33="","",'Mid-Atlantic'!I33)</f>
      </c>
      <c r="D18">
        <f>IF('Mid-Atlantic'!P33="Pass","Pass",IF('Mid-Atlantic'!P33="PassBecauseBlankAllowed","Pass",IF('Mid-Atlantic'!P33="PassBecauseNoConstraints","Pass","Fail")))</f>
      </c>
      <c r="E18" t="s">
        <v>76</v>
      </c>
      <c r="F18">
        <f>IF(FALSE,"Validation",IF('Mid-Atlantic'!I33="","Validation","Data"))</f>
      </c>
      <c r="G18">
        <f>'Mid-Atlantic'!S33</f>
      </c>
    </row>
    <row r="19" spans="1:8" ht="12.75">
      <c r="A19" t="s">
        <v>88</v>
      </c>
      <c r="B19" t="s">
        <v>43</v>
      </c>
      <c r="C19">
        <f>IF('Mid-Atlantic'!I34="","",'Mid-Atlantic'!I34)</f>
      </c>
      <c r="D19">
        <f>IF('Mid-Atlantic'!P34="Pass","Pass",IF('Mid-Atlantic'!P34="PassBecauseBlankAllowed","Pass",IF('Mid-Atlantic'!P34="PassBecauseNoConstraints","Pass","Fail")))</f>
      </c>
      <c r="E19" t="s">
        <v>76</v>
      </c>
      <c r="F19">
        <f>IF(FALSE,"Validation",IF('Mid-Atlantic'!I34="","Validation","Data"))</f>
      </c>
      <c r="G19">
        <f>'Mid-Atlantic'!S34</f>
      </c>
    </row>
    <row r="20" spans="1:8" ht="12.75">
      <c r="B20" t="s">
        <v>42</v>
      </c>
      <c r="C20">
        <f>IF('Mid-Atlantic'!I39="","",('Mid-Atlantic'!I39/100))</f>
      </c>
      <c r="D20">
        <f>IF('Mid-Atlantic'!P39="Pass","Pass",IF('Mid-Atlantic'!P39="PassBecauseBlankAllowed","Pass",IF('Mid-Atlantic'!P39="PassBecauseNoConstraints","Pass","Fail")))</f>
      </c>
      <c r="F20">
        <f>IF(TRUE,"Validation",IF('Mid-Atlantic'!I39="","Validation","Data"))</f>
      </c>
      <c r="G20">
        <f>'Mid-Atlantic'!S39</f>
      </c>
      <c r="H20" t="s">
        <v>78</v>
      </c>
    </row>
    <row r="21" spans="1:8" ht="12.75">
      <c r="A21" t="s">
        <v>89</v>
      </c>
      <c r="B21" t="s">
        <v>39</v>
      </c>
      <c r="C21">
        <f>IF('Mid-Atlantic'!I53="","",'Mid-Atlantic'!I53)</f>
      </c>
      <c r="D21">
        <f>IF('Mid-Atlantic'!P53="Pass","Pass",IF('Mid-Atlantic'!P53="PassBecauseBlankAllowed","Pass",IF('Mid-Atlantic'!P53="PassBecauseNoConstraints","Pass","Fail")))</f>
      </c>
      <c r="E21" t="s">
        <v>76</v>
      </c>
      <c r="F21">
        <f>IF(FALSE,"Validation",IF('Mid-Atlantic'!I53="","Validation","Data"))</f>
      </c>
      <c r="G21">
        <f>'Mid-Atlantic'!S53</f>
      </c>
    </row>
    <row r="22" spans="1:8" ht="12.75">
      <c r="A22" t="s">
        <v>90</v>
      </c>
      <c r="B22" t="s">
        <v>38</v>
      </c>
      <c r="C22">
        <f>IF('Mid-Atlantic'!I54="","",'Mid-Atlantic'!I54)</f>
      </c>
      <c r="D22">
        <f>IF('Mid-Atlantic'!P54="Pass","Pass",IF('Mid-Atlantic'!P54="PassBecauseBlankAllowed","Pass",IF('Mid-Atlantic'!P54="PassBecauseNoConstraints","Pass","Fail")))</f>
      </c>
      <c r="E22" t="s">
        <v>76</v>
      </c>
      <c r="F22">
        <f>IF(FALSE,"Validation",IF('Mid-Atlantic'!I54="","Validation","Data"))</f>
      </c>
      <c r="G22">
        <f>'Mid-Atlantic'!S54</f>
      </c>
    </row>
    <row r="23" spans="1:8" ht="12.75">
      <c r="B23" t="s">
        <v>37</v>
      </c>
      <c r="C23">
        <f>IF('Mid-Atlantic'!I59="","",('Mid-Atlantic'!I59/100))</f>
      </c>
      <c r="D23">
        <f>IF('Mid-Atlantic'!P59="Pass","Pass",IF('Mid-Atlantic'!P59="PassBecauseBlankAllowed","Pass",IF('Mid-Atlantic'!P59="PassBecauseNoConstraints","Pass","Fail")))</f>
      </c>
      <c r="F23">
        <f>IF(TRUE,"Validation",IF('Mid-Atlantic'!I59="","Validation","Data"))</f>
      </c>
      <c r="G23">
        <f>'Mid-Atlantic'!S59</f>
      </c>
      <c r="H23" t="s">
        <v>78</v>
      </c>
    </row>
    <row r="24" spans="1:8" ht="12.75">
      <c r="A24" t="s">
        <v>91</v>
      </c>
      <c r="B24" t="s">
        <v>32</v>
      </c>
      <c r="C24">
        <f>IF('Mid-Atlantic'!I80="","",'Mid-Atlantic'!I80)</f>
      </c>
      <c r="D24">
        <f>IF('Mid-Atlantic'!P80="Pass","Pass",IF('Mid-Atlantic'!P80="PassBecauseBlankAllowed","Pass",IF('Mid-Atlantic'!P80="PassBecauseNoConstraints","Pass","Fail")))</f>
      </c>
      <c r="E24" t="s">
        <v>76</v>
      </c>
      <c r="F24">
        <f>IF(FALSE,"Validation",IF('Mid-Atlantic'!I80="","Validation","Data"))</f>
      </c>
      <c r="G24">
        <f>'Mid-Atlantic'!S80</f>
      </c>
    </row>
    <row r="25" spans="1:8" ht="12.75">
      <c r="A25" t="s">
        <v>92</v>
      </c>
      <c r="B25" t="s">
        <v>31</v>
      </c>
      <c r="C25">
        <f>IF('Mid-Atlantic'!I81="","",'Mid-Atlantic'!I81)</f>
      </c>
      <c r="D25">
        <f>IF('Mid-Atlantic'!P81="Pass","Pass",IF('Mid-Atlantic'!P81="PassBecauseBlankAllowed","Pass",IF('Mid-Atlantic'!P81="PassBecauseNoConstraints","Pass","Fail")))</f>
      </c>
      <c r="E25" t="s">
        <v>83</v>
      </c>
      <c r="F25">
        <f>IF(FALSE,"Validation",IF('Mid-Atlantic'!I81="","Validation","Data"))</f>
      </c>
      <c r="G25">
        <f>'Mid-Atlantic'!S81</f>
      </c>
    </row>
    <row r="26" spans="1:8" ht="12.75">
      <c r="B26" t="s">
        <v>15</v>
      </c>
      <c r="C26">
        <f>IF('Mid-Atlantic'!I84="","",'Mid-Atlantic'!I84)</f>
      </c>
      <c r="D26">
        <f>IF('Mid-Atlantic'!P84="Pass","Pass",IF('Mid-Atlantic'!P84="PassBecauseBlankAllowed","Pass",IF('Mid-Atlantic'!P84="PassBecauseNoConstraints","Pass","Fail")))</f>
      </c>
      <c r="F26">
        <f>IF(TRUE,"Validation",IF('Mid-Atlantic'!I84="","Validation","Data"))</f>
      </c>
      <c r="G26">
        <f>'Mid-Atlantic'!S84</f>
      </c>
      <c r="H26" t="s">
        <v>78</v>
      </c>
    </row>
    <row r="27" spans="1:8" ht="12.75">
      <c r="A27" t="s">
        <v>93</v>
      </c>
      <c r="B27" t="s">
        <v>25</v>
      </c>
      <c r="C27">
        <f>IF('Mid-Atlantic'!I102="","",'Mid-Atlantic'!I102)</f>
      </c>
      <c r="D27">
        <f>IF('Mid-Atlantic'!P102="Pass","Pass",IF('Mid-Atlantic'!P102="PassBecauseBlankAllowed","Pass",IF('Mid-Atlantic'!P102="PassBecauseNoConstraints","Pass","Fail")))</f>
      </c>
      <c r="E27" t="s">
        <v>83</v>
      </c>
      <c r="F27">
        <f>IF(FALSE,"Validation",IF('Mid-Atlantic'!I102="","Validation","Data"))</f>
      </c>
      <c r="G27">
        <f>'Mid-Atlantic'!S102</f>
      </c>
    </row>
    <row r="28" spans="1:8" ht="12.75">
      <c r="B28" t="s">
        <v>22</v>
      </c>
      <c r="C28">
        <f>IF('Mid-Atlantic'!I107="","",'Mid-Atlantic'!I107)</f>
      </c>
      <c r="D28">
        <f>IF('Mid-Atlantic'!P107="Pass","Pass",IF('Mid-Atlantic'!P107="PassBecauseBlankAllowed","Pass",IF('Mid-Atlantic'!P107="PassBecauseNoConstraints","Pass","Fail")))</f>
      </c>
      <c r="F28">
        <f>IF(TRUE,"Validation",IF('Mid-Atlantic'!I107="","Validation","Data"))</f>
      </c>
      <c r="G28">
        <f>'Mid-Atlantic'!S107</f>
      </c>
      <c r="H28" t="s">
        <v>78</v>
      </c>
    </row>
    <row r="29" spans="1:8" ht="12.75">
      <c r="A29" t="s">
        <v>94</v>
      </c>
      <c r="B29" t="s">
        <v>19</v>
      </c>
      <c r="C29">
        <f>IF('Mid-Atlantic'!I121="","",'Mid-Atlantic'!I121)</f>
      </c>
      <c r="D29">
        <f>IF('Mid-Atlantic'!P121="Pass","Pass",IF('Mid-Atlantic'!P121="PassBecauseBlankAllowed","Pass",IF('Mid-Atlantic'!P121="PassBecauseNoConstraints","Pass","Fail")))</f>
      </c>
      <c r="E29" t="s">
        <v>83</v>
      </c>
      <c r="F29">
        <f>IF(FALSE,"Validation",IF('Mid-Atlantic'!I121="","Validation","Data"))</f>
      </c>
      <c r="G29">
        <f>'Mid-Atlantic'!S121</f>
      </c>
    </row>
    <row r="30" spans="1:8" ht="12.75">
      <c r="A30" t="s">
        <v>95</v>
      </c>
      <c r="B30" t="s">
        <v>18</v>
      </c>
      <c r="C30">
        <f>IF('Mid-Atlantic'!I122="","",'Mid-Atlantic'!I122)</f>
      </c>
      <c r="D30">
        <f>IF('Mid-Atlantic'!P122="Pass","Pass",IF('Mid-Atlantic'!P122="PassBecauseBlankAllowed","Pass",IF('Mid-Atlantic'!P122="PassBecauseNoConstraints","Pass","Fail")))</f>
      </c>
      <c r="E30" t="s">
        <v>83</v>
      </c>
      <c r="F30">
        <f>IF(FALSE,"Validation",IF('Mid-Atlantic'!I122="","Validation","Data"))</f>
      </c>
      <c r="G30">
        <f>'Mid-Atlantic'!S122</f>
      </c>
    </row>
    <row r="31" spans="1:8" ht="12.75">
      <c r="B31" t="s">
        <v>37</v>
      </c>
      <c r="C31">
        <f>IF('Mid-Atlantic'!I127="","",('Mid-Atlantic'!I127/100))</f>
      </c>
      <c r="D31">
        <f>IF('Mid-Atlantic'!P127="Pass","Pass",IF('Mid-Atlantic'!P127="PassBecauseBlankAllowed","Pass",IF('Mid-Atlantic'!P127="PassBecauseNoConstraints","Pass","Fail")))</f>
      </c>
      <c r="F31">
        <f>IF(TRUE,"Validation",IF('Mid-Atlantic'!I127="","Validation","Data"))</f>
      </c>
      <c r="G31">
        <f>'Mid-Atlantic'!S127</f>
      </c>
      <c r="H31" t="s">
        <v>78</v>
      </c>
    </row>
    <row r="32" spans="1:8" ht="12.75">
      <c r="B32" t="s">
        <v>12</v>
      </c>
      <c r="C32">
        <f>IF('Mid-Atlantic'!I146="","",IF(TEXT('Mid-Atlantic'!I146,"0")="yes",1,IF(TEXT('Mid-Atlantic'!I146,"0")="no",0,'Mid-Atlantic'!I146)))</f>
      </c>
      <c r="D32">
        <f>IF('Mid-Atlantic'!P146="Pass","Pass",IF('Mid-Atlantic'!P146="PassBecauseBlankAllowed","Pass",IF('Mid-Atlantic'!P146="PassBecauseNoConstraints","Pass","Fail")))</f>
      </c>
      <c r="F32">
        <f>IF(TRUE,"Validation",IF('Mid-Atlantic'!I146="","Validation","Data"))</f>
      </c>
      <c r="G32">
        <f>'Mid-Atlantic'!S146</f>
      </c>
      <c r="H32" t="s">
        <v>78</v>
      </c>
    </row>
    <row r="33" spans="1:8" ht="12.75">
      <c r="A33" t="s">
        <v>96</v>
      </c>
      <c r="B33" t="s">
        <v>20</v>
      </c>
      <c r="C33">
        <f>IF(Southeast!I38="","",Southeast!I38)</f>
      </c>
      <c r="D33">
        <f>IF(Southeast!P38="Pass","Pass",IF(Southeast!P38="PassBecauseBlankAllowed","Pass",IF(Southeast!P38="PassBecauseNoConstraints","Pass","Fail")))</f>
      </c>
      <c r="E33" t="s">
        <v>76</v>
      </c>
      <c r="F33">
        <f>IF(FALSE,"Validation",IF(Southeast!I38="","Validation","Data"))</f>
      </c>
      <c r="G33">
        <f>Southeast!S38</f>
      </c>
    </row>
    <row r="34" spans="1:8" ht="12.75">
      <c r="A34" t="s">
        <v>97</v>
      </c>
      <c r="B34" t="s">
        <v>43</v>
      </c>
      <c r="C34">
        <f>IF(Southeast!I39="","",Southeast!I39)</f>
      </c>
      <c r="D34">
        <f>IF(Southeast!P39="Pass","Pass",IF(Southeast!P39="PassBecauseBlankAllowed","Pass",IF(Southeast!P39="PassBecauseNoConstraints","Pass","Fail")))</f>
      </c>
      <c r="E34" t="s">
        <v>76</v>
      </c>
      <c r="F34">
        <f>IF(FALSE,"Validation",IF(Southeast!I39="","Validation","Data"))</f>
      </c>
      <c r="G34">
        <f>Southeast!S39</f>
      </c>
    </row>
    <row r="35" spans="1:8" ht="12.75">
      <c r="B35" t="s">
        <v>42</v>
      </c>
      <c r="C35">
        <f>IF(Southeast!I44="","",(Southeast!I44/100))</f>
      </c>
      <c r="D35">
        <f>IF(Southeast!P44="Pass","Pass",IF(Southeast!P44="PassBecauseBlankAllowed","Pass",IF(Southeast!P44="PassBecauseNoConstraints","Pass","Fail")))</f>
      </c>
      <c r="F35">
        <f>IF(TRUE,"Validation",IF(Southeast!I44="","Validation","Data"))</f>
      </c>
      <c r="G35">
        <f>Southeast!S44</f>
      </c>
      <c r="H35" t="s">
        <v>78</v>
      </c>
    </row>
    <row r="36" spans="1:8" ht="12.75">
      <c r="A36" t="s">
        <v>98</v>
      </c>
      <c r="B36" t="s">
        <v>39</v>
      </c>
      <c r="C36">
        <f>IF(Southeast!I58="","",Southeast!I58)</f>
      </c>
      <c r="D36">
        <f>IF(Southeast!P58="Pass","Pass",IF(Southeast!P58="PassBecauseBlankAllowed","Pass",IF(Southeast!P58="PassBecauseNoConstraints","Pass","Fail")))</f>
      </c>
      <c r="E36" t="s">
        <v>76</v>
      </c>
      <c r="F36">
        <f>IF(FALSE,"Validation",IF(Southeast!I58="","Validation","Data"))</f>
      </c>
      <c r="G36">
        <f>Southeast!S58</f>
      </c>
    </row>
    <row r="37" spans="1:8" ht="12.75">
      <c r="A37" t="s">
        <v>99</v>
      </c>
      <c r="B37" t="s">
        <v>38</v>
      </c>
      <c r="C37">
        <f>IF(Southeast!I59="","",Southeast!I59)</f>
      </c>
      <c r="D37">
        <f>IF(Southeast!P59="Pass","Pass",IF(Southeast!P59="PassBecauseBlankAllowed","Pass",IF(Southeast!P59="PassBecauseNoConstraints","Pass","Fail")))</f>
      </c>
      <c r="E37" t="s">
        <v>76</v>
      </c>
      <c r="F37">
        <f>IF(FALSE,"Validation",IF(Southeast!I59="","Validation","Data"))</f>
      </c>
      <c r="G37">
        <f>Southeast!S59</f>
      </c>
    </row>
    <row r="38" spans="1:8" ht="12.75">
      <c r="B38" t="s">
        <v>37</v>
      </c>
      <c r="C38">
        <f>IF(Southeast!I64="","",(Southeast!I64/100))</f>
      </c>
      <c r="D38">
        <f>IF(Southeast!P64="Pass","Pass",IF(Southeast!P64="PassBecauseBlankAllowed","Pass",IF(Southeast!P64="PassBecauseNoConstraints","Pass","Fail")))</f>
      </c>
      <c r="F38">
        <f>IF(TRUE,"Validation",IF(Southeast!I64="","Validation","Data"))</f>
      </c>
      <c r="G38">
        <f>Southeast!S64</f>
      </c>
      <c r="H38" t="s">
        <v>78</v>
      </c>
    </row>
    <row r="39" spans="1:8" ht="12.75">
      <c r="A39" t="s">
        <v>100</v>
      </c>
      <c r="B39" t="s">
        <v>32</v>
      </c>
      <c r="C39">
        <f>IF(Southeast!I85="","",Southeast!I85)</f>
      </c>
      <c r="D39">
        <f>IF(Southeast!P85="Pass","Pass",IF(Southeast!P85="PassBecauseBlankAllowed","Pass",IF(Southeast!P85="PassBecauseNoConstraints","Pass","Fail")))</f>
      </c>
      <c r="E39" t="s">
        <v>76</v>
      </c>
      <c r="F39">
        <f>IF(FALSE,"Validation",IF(Southeast!I85="","Validation","Data"))</f>
      </c>
      <c r="G39">
        <f>Southeast!S85</f>
      </c>
    </row>
    <row r="40" spans="1:8" ht="12.75">
      <c r="A40" t="s">
        <v>101</v>
      </c>
      <c r="B40" t="s">
        <v>31</v>
      </c>
      <c r="C40">
        <f>IF(Southeast!I86="","",Southeast!I86)</f>
      </c>
      <c r="D40">
        <f>IF(Southeast!P86="Pass","Pass",IF(Southeast!P86="PassBecauseBlankAllowed","Pass",IF(Southeast!P86="PassBecauseNoConstraints","Pass","Fail")))</f>
      </c>
      <c r="E40" t="s">
        <v>83</v>
      </c>
      <c r="F40">
        <f>IF(FALSE,"Validation",IF(Southeast!I86="","Validation","Data"))</f>
      </c>
      <c r="G40">
        <f>Southeast!S86</f>
      </c>
    </row>
    <row r="41" spans="1:8" ht="12.75">
      <c r="B41" t="s">
        <v>15</v>
      </c>
      <c r="C41">
        <f>IF(Southeast!I89="","",Southeast!I89)</f>
      </c>
      <c r="D41">
        <f>IF(Southeast!P89="Pass","Pass",IF(Southeast!P89="PassBecauseBlankAllowed","Pass",IF(Southeast!P89="PassBecauseNoConstraints","Pass","Fail")))</f>
      </c>
      <c r="F41">
        <f>IF(TRUE,"Validation",IF(Southeast!I89="","Validation","Data"))</f>
      </c>
      <c r="G41">
        <f>Southeast!S89</f>
      </c>
      <c r="H41" t="s">
        <v>78</v>
      </c>
    </row>
    <row r="42" spans="1:8" ht="12.75">
      <c r="A42" t="s">
        <v>102</v>
      </c>
      <c r="B42" t="s">
        <v>25</v>
      </c>
      <c r="C42">
        <f>IF(Southeast!I107="","",Southeast!I107)</f>
      </c>
      <c r="D42">
        <f>IF(Southeast!P107="Pass","Pass",IF(Southeast!P107="PassBecauseBlankAllowed","Pass",IF(Southeast!P107="PassBecauseNoConstraints","Pass","Fail")))</f>
      </c>
      <c r="E42" t="s">
        <v>83</v>
      </c>
      <c r="F42">
        <f>IF(FALSE,"Validation",IF(Southeast!I107="","Validation","Data"))</f>
      </c>
      <c r="G42">
        <f>Southeast!S107</f>
      </c>
    </row>
    <row r="43" spans="1:8" ht="12.75">
      <c r="B43" t="s">
        <v>22</v>
      </c>
      <c r="C43">
        <f>IF(Southeast!I112="","",Southeast!I112)</f>
      </c>
      <c r="D43">
        <f>IF(Southeast!P112="Pass","Pass",IF(Southeast!P112="PassBecauseBlankAllowed","Pass",IF(Southeast!P112="PassBecauseNoConstraints","Pass","Fail")))</f>
      </c>
      <c r="F43">
        <f>IF(TRUE,"Validation",IF(Southeast!I112="","Validation","Data"))</f>
      </c>
      <c r="G43">
        <f>Southeast!S112</f>
      </c>
      <c r="H43" t="s">
        <v>78</v>
      </c>
    </row>
    <row r="44" spans="1:8" ht="12.75">
      <c r="A44" t="s">
        <v>103</v>
      </c>
      <c r="B44" t="s">
        <v>19</v>
      </c>
      <c r="C44">
        <f>IF(Southeast!I126="","",Southeast!I126)</f>
      </c>
      <c r="D44">
        <f>IF(Southeast!P126="Pass","Pass",IF(Southeast!P126="PassBecauseBlankAllowed","Pass",IF(Southeast!P126="PassBecauseNoConstraints","Pass","Fail")))</f>
      </c>
      <c r="E44" t="s">
        <v>83</v>
      </c>
      <c r="F44">
        <f>IF(FALSE,"Validation",IF(Southeast!I126="","Validation","Data"))</f>
      </c>
      <c r="G44">
        <f>Southeast!S126</f>
      </c>
    </row>
    <row r="45" spans="1:8" ht="12.75">
      <c r="A45" t="s">
        <v>104</v>
      </c>
      <c r="B45" t="s">
        <v>18</v>
      </c>
      <c r="C45">
        <f>IF(Southeast!I127="","",Southeast!I127)</f>
      </c>
      <c r="D45">
        <f>IF(Southeast!P127="Pass","Pass",IF(Southeast!P127="PassBecauseBlankAllowed","Pass",IF(Southeast!P127="PassBecauseNoConstraints","Pass","Fail")))</f>
      </c>
      <c r="E45" t="s">
        <v>83</v>
      </c>
      <c r="F45">
        <f>IF(FALSE,"Validation",IF(Southeast!I127="","Validation","Data"))</f>
      </c>
      <c r="G45">
        <f>Southeast!S127</f>
      </c>
    </row>
    <row r="46" spans="1:8" ht="12.75">
      <c r="B46" t="s">
        <v>37</v>
      </c>
      <c r="C46">
        <f>IF(Southeast!I132="","",(Southeast!I132/100))</f>
      </c>
      <c r="D46">
        <f>IF(Southeast!P132="Pass","Pass",IF(Southeast!P132="PassBecauseBlankAllowed","Pass",IF(Southeast!P132="PassBecauseNoConstraints","Pass","Fail")))</f>
      </c>
      <c r="F46">
        <f>IF(TRUE,"Validation",IF(Southeast!I132="","Validation","Data"))</f>
      </c>
      <c r="G46">
        <f>Southeast!S132</f>
      </c>
      <c r="H46" t="s">
        <v>78</v>
      </c>
    </row>
    <row r="47" spans="1:8" ht="12.75">
      <c r="B47" t="s">
        <v>12</v>
      </c>
      <c r="C47">
        <f>IF(Southeast!I151="","",IF(TEXT(Southeast!I151,"0")="yes",1,IF(TEXT(Southeast!I151,"0")="no",0,Southeast!I151)))</f>
      </c>
      <c r="D47">
        <f>IF(Southeast!P151="Pass","Pass",IF(Southeast!P151="PassBecauseBlankAllowed","Pass",IF(Southeast!P151="PassBecauseNoConstraints","Pass","Fail")))</f>
      </c>
      <c r="F47">
        <f>IF(TRUE,"Validation",IF(Southeast!I151="","Validation","Data"))</f>
      </c>
      <c r="G47">
        <f>Southeast!S151</f>
      </c>
      <c r="H47" t="s">
        <v>78</v>
      </c>
    </row>
    <row r="48" spans="1:8" ht="12.75">
      <c r="A48" t="s">
        <v>105</v>
      </c>
      <c r="B48" t="s">
        <v>20</v>
      </c>
      <c r="C48">
        <f>IF('Great Lakes'!I42="","",'Great Lakes'!I42)</f>
      </c>
      <c r="D48">
        <f>IF('Great Lakes'!P42="Pass","Pass",IF('Great Lakes'!P42="PassBecauseBlankAllowed","Pass",IF('Great Lakes'!P42="PassBecauseNoConstraints","Pass","Fail")))</f>
      </c>
      <c r="E48" t="s">
        <v>76</v>
      </c>
      <c r="F48">
        <f>IF(FALSE,"Validation",IF('Great Lakes'!I42="","Validation","Data"))</f>
      </c>
      <c r="G48">
        <f>'Great Lakes'!S42</f>
      </c>
    </row>
    <row r="49" spans="1:8" ht="12.75">
      <c r="A49" t="s">
        <v>106</v>
      </c>
      <c r="B49" t="s">
        <v>43</v>
      </c>
      <c r="C49">
        <f>IF('Great Lakes'!I43="","",'Great Lakes'!I43)</f>
      </c>
      <c r="D49">
        <f>IF('Great Lakes'!P43="Pass","Pass",IF('Great Lakes'!P43="PassBecauseBlankAllowed","Pass",IF('Great Lakes'!P43="PassBecauseNoConstraints","Pass","Fail")))</f>
      </c>
      <c r="E49" t="s">
        <v>76</v>
      </c>
      <c r="F49">
        <f>IF(FALSE,"Validation",IF('Great Lakes'!I43="","Validation","Data"))</f>
      </c>
      <c r="G49">
        <f>'Great Lakes'!S43</f>
      </c>
    </row>
    <row r="50" spans="1:8" ht="12.75">
      <c r="B50" t="s">
        <v>42</v>
      </c>
      <c r="C50">
        <f>IF('Great Lakes'!I48="","",('Great Lakes'!I48/100))</f>
      </c>
      <c r="D50">
        <f>IF('Great Lakes'!P48="Pass","Pass",IF('Great Lakes'!P48="PassBecauseBlankAllowed","Pass",IF('Great Lakes'!P48="PassBecauseNoConstraints","Pass","Fail")))</f>
      </c>
      <c r="F50">
        <f>IF(TRUE,"Validation",IF('Great Lakes'!I48="","Validation","Data"))</f>
      </c>
      <c r="G50">
        <f>'Great Lakes'!S48</f>
      </c>
      <c r="H50" t="s">
        <v>78</v>
      </c>
    </row>
    <row r="51" spans="1:8" ht="12.75">
      <c r="A51" t="s">
        <v>107</v>
      </c>
      <c r="B51" t="s">
        <v>39</v>
      </c>
      <c r="C51">
        <f>IF('Great Lakes'!I62="","",'Great Lakes'!I62)</f>
      </c>
      <c r="D51">
        <f>IF('Great Lakes'!P62="Pass","Pass",IF('Great Lakes'!P62="PassBecauseBlankAllowed","Pass",IF('Great Lakes'!P62="PassBecauseNoConstraints","Pass","Fail")))</f>
      </c>
      <c r="E51" t="s">
        <v>76</v>
      </c>
      <c r="F51">
        <f>IF(FALSE,"Validation",IF('Great Lakes'!I62="","Validation","Data"))</f>
      </c>
      <c r="G51">
        <f>'Great Lakes'!S62</f>
      </c>
    </row>
    <row r="52" spans="1:8" ht="12.75">
      <c r="A52" t="s">
        <v>108</v>
      </c>
      <c r="B52" t="s">
        <v>38</v>
      </c>
      <c r="C52">
        <f>IF('Great Lakes'!I63="","",'Great Lakes'!I63)</f>
      </c>
      <c r="D52">
        <f>IF('Great Lakes'!P63="Pass","Pass",IF('Great Lakes'!P63="PassBecauseBlankAllowed","Pass",IF('Great Lakes'!P63="PassBecauseNoConstraints","Pass","Fail")))</f>
      </c>
      <c r="E52" t="s">
        <v>76</v>
      </c>
      <c r="F52">
        <f>IF(FALSE,"Validation",IF('Great Lakes'!I63="","Validation","Data"))</f>
      </c>
      <c r="G52">
        <f>'Great Lakes'!S63</f>
      </c>
    </row>
    <row r="53" spans="1:8" ht="12.75">
      <c r="B53" t="s">
        <v>37</v>
      </c>
      <c r="C53">
        <f>IF('Great Lakes'!I68="","",('Great Lakes'!I68/100))</f>
      </c>
      <c r="D53">
        <f>IF('Great Lakes'!P68="Pass","Pass",IF('Great Lakes'!P68="PassBecauseBlankAllowed","Pass",IF('Great Lakes'!P68="PassBecauseNoConstraints","Pass","Fail")))</f>
      </c>
      <c r="F53">
        <f>IF(TRUE,"Validation",IF('Great Lakes'!I68="","Validation","Data"))</f>
      </c>
      <c r="G53">
        <f>'Great Lakes'!S68</f>
      </c>
      <c r="H53" t="s">
        <v>78</v>
      </c>
    </row>
    <row r="54" spans="1:8" ht="12.75">
      <c r="A54" t="s">
        <v>109</v>
      </c>
      <c r="B54" t="s">
        <v>32</v>
      </c>
      <c r="C54">
        <f>IF('Great Lakes'!I89="","",'Great Lakes'!I89)</f>
      </c>
      <c r="D54">
        <f>IF('Great Lakes'!P89="Pass","Pass",IF('Great Lakes'!P89="PassBecauseBlankAllowed","Pass",IF('Great Lakes'!P89="PassBecauseNoConstraints","Pass","Fail")))</f>
      </c>
      <c r="E54" t="s">
        <v>76</v>
      </c>
      <c r="F54">
        <f>IF(FALSE,"Validation",IF('Great Lakes'!I89="","Validation","Data"))</f>
      </c>
      <c r="G54">
        <f>'Great Lakes'!S89</f>
      </c>
    </row>
    <row r="55" spans="1:8" ht="12.75">
      <c r="A55" t="s">
        <v>110</v>
      </c>
      <c r="B55" t="s">
        <v>31</v>
      </c>
      <c r="C55">
        <f>IF('Great Lakes'!I90="","",'Great Lakes'!I90)</f>
      </c>
      <c r="D55">
        <f>IF('Great Lakes'!P90="Pass","Pass",IF('Great Lakes'!P90="PassBecauseBlankAllowed","Pass",IF('Great Lakes'!P90="PassBecauseNoConstraints","Pass","Fail")))</f>
      </c>
      <c r="E55" t="s">
        <v>83</v>
      </c>
      <c r="F55">
        <f>IF(FALSE,"Validation",IF('Great Lakes'!I90="","Validation","Data"))</f>
      </c>
      <c r="G55">
        <f>'Great Lakes'!S90</f>
      </c>
    </row>
    <row r="56" spans="1:8" ht="12.75">
      <c r="B56" t="s">
        <v>15</v>
      </c>
      <c r="C56">
        <f>IF('Great Lakes'!I93="","",'Great Lakes'!I93)</f>
      </c>
      <c r="D56">
        <f>IF('Great Lakes'!P93="Pass","Pass",IF('Great Lakes'!P93="PassBecauseBlankAllowed","Pass",IF('Great Lakes'!P93="PassBecauseNoConstraints","Pass","Fail")))</f>
      </c>
      <c r="F56">
        <f>IF(TRUE,"Validation",IF('Great Lakes'!I93="","Validation","Data"))</f>
      </c>
      <c r="G56">
        <f>'Great Lakes'!S93</f>
      </c>
      <c r="H56" t="s">
        <v>78</v>
      </c>
    </row>
    <row r="57" spans="1:8" ht="12.75">
      <c r="A57" t="s">
        <v>111</v>
      </c>
      <c r="B57" t="s">
        <v>25</v>
      </c>
      <c r="C57">
        <f>IF('Great Lakes'!I111="","",'Great Lakes'!I111)</f>
      </c>
      <c r="D57">
        <f>IF('Great Lakes'!P111="Pass","Pass",IF('Great Lakes'!P111="PassBecauseBlankAllowed","Pass",IF('Great Lakes'!P111="PassBecauseNoConstraints","Pass","Fail")))</f>
      </c>
      <c r="E57" t="s">
        <v>83</v>
      </c>
      <c r="F57">
        <f>IF(FALSE,"Validation",IF('Great Lakes'!I111="","Validation","Data"))</f>
      </c>
      <c r="G57">
        <f>'Great Lakes'!S111</f>
      </c>
    </row>
    <row r="58" spans="1:8" ht="12.75">
      <c r="B58" t="s">
        <v>22</v>
      </c>
      <c r="C58">
        <f>IF('Great Lakes'!I116="","",'Great Lakes'!I116)</f>
      </c>
      <c r="D58">
        <f>IF('Great Lakes'!P116="Pass","Pass",IF('Great Lakes'!P116="PassBecauseBlankAllowed","Pass",IF('Great Lakes'!P116="PassBecauseNoConstraints","Pass","Fail")))</f>
      </c>
      <c r="F58">
        <f>IF(TRUE,"Validation",IF('Great Lakes'!I116="","Validation","Data"))</f>
      </c>
      <c r="G58">
        <f>'Great Lakes'!S116</f>
      </c>
      <c r="H58" t="s">
        <v>78</v>
      </c>
    </row>
    <row r="59" spans="1:8" ht="12.75">
      <c r="A59" t="s">
        <v>112</v>
      </c>
      <c r="B59" t="s">
        <v>19</v>
      </c>
      <c r="C59">
        <f>IF('Great Lakes'!I130="","",'Great Lakes'!I130)</f>
      </c>
      <c r="D59">
        <f>IF('Great Lakes'!P130="Pass","Pass",IF('Great Lakes'!P130="PassBecauseBlankAllowed","Pass",IF('Great Lakes'!P130="PassBecauseNoConstraints","Pass","Fail")))</f>
      </c>
      <c r="E59" t="s">
        <v>83</v>
      </c>
      <c r="F59">
        <f>IF(FALSE,"Validation",IF('Great Lakes'!I130="","Validation","Data"))</f>
      </c>
      <c r="G59">
        <f>'Great Lakes'!S130</f>
      </c>
    </row>
    <row r="60" spans="1:8" ht="12.75">
      <c r="A60" t="s">
        <v>113</v>
      </c>
      <c r="B60" t="s">
        <v>18</v>
      </c>
      <c r="C60">
        <f>IF('Great Lakes'!I131="","",'Great Lakes'!I131)</f>
      </c>
      <c r="D60">
        <f>IF('Great Lakes'!P131="Pass","Pass",IF('Great Lakes'!P131="PassBecauseBlankAllowed","Pass",IF('Great Lakes'!P131="PassBecauseNoConstraints","Pass","Fail")))</f>
      </c>
      <c r="E60" t="s">
        <v>83</v>
      </c>
      <c r="F60">
        <f>IF(FALSE,"Validation",IF('Great Lakes'!I131="","Validation","Data"))</f>
      </c>
      <c r="G60">
        <f>'Great Lakes'!S131</f>
      </c>
    </row>
    <row r="61" spans="1:8" ht="12.75">
      <c r="B61" t="s">
        <v>37</v>
      </c>
      <c r="C61">
        <f>IF('Great Lakes'!I136="","",('Great Lakes'!I136/100))</f>
      </c>
      <c r="D61">
        <f>IF('Great Lakes'!P136="Pass","Pass",IF('Great Lakes'!P136="PassBecauseBlankAllowed","Pass",IF('Great Lakes'!P136="PassBecauseNoConstraints","Pass","Fail")))</f>
      </c>
      <c r="F61">
        <f>IF(TRUE,"Validation",IF('Great Lakes'!I136="","Validation","Data"))</f>
      </c>
      <c r="G61">
        <f>'Great Lakes'!S136</f>
      </c>
      <c r="H61" t="s">
        <v>78</v>
      </c>
    </row>
    <row r="62" spans="1:8" ht="12.75">
      <c r="B62" t="s">
        <v>12</v>
      </c>
      <c r="C62">
        <f>IF('Great Lakes'!I155="","",IF(TEXT('Great Lakes'!I155,"0")="yes",1,IF(TEXT('Great Lakes'!I155,"0")="no",0,'Great Lakes'!I155)))</f>
      </c>
      <c r="D62">
        <f>IF('Great Lakes'!P155="Pass","Pass",IF('Great Lakes'!P155="PassBecauseBlankAllowed","Pass",IF('Great Lakes'!P155="PassBecauseNoConstraints","Pass","Fail")))</f>
      </c>
      <c r="F62">
        <f>IF(TRUE,"Validation",IF('Great Lakes'!I155="","Validation","Data"))</f>
      </c>
      <c r="G62">
        <f>'Great Lakes'!S155</f>
      </c>
      <c r="H62" t="s">
        <v>78</v>
      </c>
    </row>
    <row r="63" spans="1:8" ht="12.75">
      <c r="A63" t="s">
        <v>114</v>
      </c>
      <c r="B63" t="s">
        <v>20</v>
      </c>
      <c r="C63">
        <f>IF(Central!I37="","",Central!I37)</f>
      </c>
      <c r="D63">
        <f>IF(Central!P37="Pass","Pass",IF(Central!P37="PassBecauseBlankAllowed","Pass",IF(Central!P37="PassBecauseNoConstraints","Pass","Fail")))</f>
      </c>
      <c r="E63" t="s">
        <v>76</v>
      </c>
      <c r="F63">
        <f>IF(FALSE,"Validation",IF(Central!I37="","Validation","Data"))</f>
      </c>
      <c r="G63">
        <f>Central!S37</f>
      </c>
    </row>
    <row r="64" spans="1:8" ht="12.75">
      <c r="A64" t="s">
        <v>115</v>
      </c>
      <c r="B64" t="s">
        <v>43</v>
      </c>
      <c r="C64">
        <f>IF(Central!I38="","",Central!I38)</f>
      </c>
      <c r="D64">
        <f>IF(Central!P38="Pass","Pass",IF(Central!P38="PassBecauseBlankAllowed","Pass",IF(Central!P38="PassBecauseNoConstraints","Pass","Fail")))</f>
      </c>
      <c r="E64" t="s">
        <v>76</v>
      </c>
      <c r="F64">
        <f>IF(FALSE,"Validation",IF(Central!I38="","Validation","Data"))</f>
      </c>
      <c r="G64">
        <f>Central!S38</f>
      </c>
    </row>
    <row r="65" spans="1:8" ht="12.75">
      <c r="B65" t="s">
        <v>42</v>
      </c>
      <c r="C65">
        <f>IF(Central!I43="","",(Central!I43/100))</f>
      </c>
      <c r="D65">
        <f>IF(Central!P43="Pass","Pass",IF(Central!P43="PassBecauseBlankAllowed","Pass",IF(Central!P43="PassBecauseNoConstraints","Pass","Fail")))</f>
      </c>
      <c r="F65">
        <f>IF(TRUE,"Validation",IF(Central!I43="","Validation","Data"))</f>
      </c>
      <c r="G65">
        <f>Central!S43</f>
      </c>
      <c r="H65" t="s">
        <v>78</v>
      </c>
    </row>
    <row r="66" spans="1:8" ht="12.75">
      <c r="A66" t="s">
        <v>116</v>
      </c>
      <c r="B66" t="s">
        <v>39</v>
      </c>
      <c r="C66">
        <f>IF(Central!I57="","",Central!I57)</f>
      </c>
      <c r="D66">
        <f>IF(Central!P57="Pass","Pass",IF(Central!P57="PassBecauseBlankAllowed","Pass",IF(Central!P57="PassBecauseNoConstraints","Pass","Fail")))</f>
      </c>
      <c r="E66" t="s">
        <v>76</v>
      </c>
      <c r="F66">
        <f>IF(FALSE,"Validation",IF(Central!I57="","Validation","Data"))</f>
      </c>
      <c r="G66">
        <f>Central!S57</f>
      </c>
    </row>
    <row r="67" spans="1:8" ht="12.75">
      <c r="A67" t="s">
        <v>117</v>
      </c>
      <c r="B67" t="s">
        <v>38</v>
      </c>
      <c r="C67">
        <f>IF(Central!I58="","",Central!I58)</f>
      </c>
      <c r="D67">
        <f>IF(Central!P58="Pass","Pass",IF(Central!P58="PassBecauseBlankAllowed","Pass",IF(Central!P58="PassBecauseNoConstraints","Pass","Fail")))</f>
      </c>
      <c r="E67" t="s">
        <v>76</v>
      </c>
      <c r="F67">
        <f>IF(FALSE,"Validation",IF(Central!I58="","Validation","Data"))</f>
      </c>
      <c r="G67">
        <f>Central!S58</f>
      </c>
    </row>
    <row r="68" spans="1:8" ht="12.75">
      <c r="B68" t="s">
        <v>37</v>
      </c>
      <c r="C68">
        <f>IF(Central!I63="","",(Central!I63/100))</f>
      </c>
      <c r="D68">
        <f>IF(Central!P63="Pass","Pass",IF(Central!P63="PassBecauseBlankAllowed","Pass",IF(Central!P63="PassBecauseNoConstraints","Pass","Fail")))</f>
      </c>
      <c r="F68">
        <f>IF(TRUE,"Validation",IF(Central!I63="","Validation","Data"))</f>
      </c>
      <c r="G68">
        <f>Central!S63</f>
      </c>
      <c r="H68" t="s">
        <v>78</v>
      </c>
    </row>
    <row r="69" spans="1:8" ht="12.75">
      <c r="A69" t="s">
        <v>118</v>
      </c>
      <c r="B69" t="s">
        <v>32</v>
      </c>
      <c r="C69">
        <f>IF(Central!I84="","",Central!I84)</f>
      </c>
      <c r="D69">
        <f>IF(Central!P84="Pass","Pass",IF(Central!P84="PassBecauseBlankAllowed","Pass",IF(Central!P84="PassBecauseNoConstraints","Pass","Fail")))</f>
      </c>
      <c r="E69" t="s">
        <v>76</v>
      </c>
      <c r="F69">
        <f>IF(FALSE,"Validation",IF(Central!I84="","Validation","Data"))</f>
      </c>
      <c r="G69">
        <f>Central!S84</f>
      </c>
    </row>
    <row r="70" spans="1:8" ht="12.75">
      <c r="A70" t="s">
        <v>119</v>
      </c>
      <c r="B70" t="s">
        <v>31</v>
      </c>
      <c r="C70">
        <f>IF(Central!I85="","",Central!I85)</f>
      </c>
      <c r="D70">
        <f>IF(Central!P85="Pass","Pass",IF(Central!P85="PassBecauseBlankAllowed","Pass",IF(Central!P85="PassBecauseNoConstraints","Pass","Fail")))</f>
      </c>
      <c r="E70" t="s">
        <v>83</v>
      </c>
      <c r="F70">
        <f>IF(FALSE,"Validation",IF(Central!I85="","Validation","Data"))</f>
      </c>
      <c r="G70">
        <f>Central!S85</f>
      </c>
    </row>
    <row r="71" spans="1:8" ht="12.75">
      <c r="B71" t="s">
        <v>15</v>
      </c>
      <c r="C71">
        <f>IF(Central!I88="","",Central!I88)</f>
      </c>
      <c r="D71">
        <f>IF(Central!P88="Pass","Pass",IF(Central!P88="PassBecauseBlankAllowed","Pass",IF(Central!P88="PassBecauseNoConstraints","Pass","Fail")))</f>
      </c>
      <c r="F71">
        <f>IF(TRUE,"Validation",IF(Central!I88="","Validation","Data"))</f>
      </c>
      <c r="G71">
        <f>Central!S88</f>
      </c>
      <c r="H71" t="s">
        <v>78</v>
      </c>
    </row>
    <row r="72" spans="1:8" ht="12.75">
      <c r="A72" t="s">
        <v>120</v>
      </c>
      <c r="B72" t="s">
        <v>25</v>
      </c>
      <c r="C72">
        <f>IF(Central!I106="","",Central!I106)</f>
      </c>
      <c r="D72">
        <f>IF(Central!P106="Pass","Pass",IF(Central!P106="PassBecauseBlankAllowed","Pass",IF(Central!P106="PassBecauseNoConstraints","Pass","Fail")))</f>
      </c>
      <c r="E72" t="s">
        <v>83</v>
      </c>
      <c r="F72">
        <f>IF(FALSE,"Validation",IF(Central!I106="","Validation","Data"))</f>
      </c>
      <c r="G72">
        <f>Central!S106</f>
      </c>
    </row>
    <row r="73" spans="1:8" ht="12.75">
      <c r="B73" t="s">
        <v>22</v>
      </c>
      <c r="C73">
        <f>IF(Central!I111="","",Central!I111)</f>
      </c>
      <c r="D73">
        <f>IF(Central!P111="Pass","Pass",IF(Central!P111="PassBecauseBlankAllowed","Pass",IF(Central!P111="PassBecauseNoConstraints","Pass","Fail")))</f>
      </c>
      <c r="F73">
        <f>IF(TRUE,"Validation",IF(Central!I111="","Validation","Data"))</f>
      </c>
      <c r="G73">
        <f>Central!S111</f>
      </c>
      <c r="H73" t="s">
        <v>78</v>
      </c>
    </row>
    <row r="74" spans="1:8" ht="12.75">
      <c r="A74" t="s">
        <v>121</v>
      </c>
      <c r="B74" t="s">
        <v>19</v>
      </c>
      <c r="C74">
        <f>IF(Central!I125="","",Central!I125)</f>
      </c>
      <c r="D74">
        <f>IF(Central!P125="Pass","Pass",IF(Central!P125="PassBecauseBlankAllowed","Pass",IF(Central!P125="PassBecauseNoConstraints","Pass","Fail")))</f>
      </c>
      <c r="E74" t="s">
        <v>83</v>
      </c>
      <c r="F74">
        <f>IF(FALSE,"Validation",IF(Central!I125="","Validation","Data"))</f>
      </c>
      <c r="G74">
        <f>Central!S125</f>
      </c>
    </row>
    <row r="75" spans="1:8" ht="12.75">
      <c r="A75" t="s">
        <v>122</v>
      </c>
      <c r="B75" t="s">
        <v>18</v>
      </c>
      <c r="C75">
        <f>IF(Central!I126="","",Central!I126)</f>
      </c>
      <c r="D75">
        <f>IF(Central!P126="Pass","Pass",IF(Central!P126="PassBecauseBlankAllowed","Pass",IF(Central!P126="PassBecauseNoConstraints","Pass","Fail")))</f>
      </c>
      <c r="E75" t="s">
        <v>83</v>
      </c>
      <c r="F75">
        <f>IF(FALSE,"Validation",IF(Central!I126="","Validation","Data"))</f>
      </c>
      <c r="G75">
        <f>Central!S126</f>
      </c>
    </row>
    <row r="76" spans="1:8" ht="12.75">
      <c r="B76" t="s">
        <v>37</v>
      </c>
      <c r="C76">
        <f>IF(Central!I131="","",(Central!I131/100))</f>
      </c>
      <c r="D76">
        <f>IF(Central!P131="Pass","Pass",IF(Central!P131="PassBecauseBlankAllowed","Pass",IF(Central!P131="PassBecauseNoConstraints","Pass","Fail")))</f>
      </c>
      <c r="F76">
        <f>IF(TRUE,"Validation",IF(Central!I131="","Validation","Data"))</f>
      </c>
      <c r="G76">
        <f>Central!S131</f>
      </c>
      <c r="H76" t="s">
        <v>78</v>
      </c>
    </row>
    <row r="77" spans="1:8" ht="12.75">
      <c r="B77" t="s">
        <v>12</v>
      </c>
      <c r="C77">
        <f>IF(Central!I150="","",IF(TEXT(Central!I150,"0")="yes",1,IF(TEXT(Central!I150,"0")="no",0,Central!I150)))</f>
      </c>
      <c r="D77">
        <f>IF(Central!P150="Pass","Pass",IF(Central!P150="PassBecauseBlankAllowed","Pass",IF(Central!P150="PassBecauseNoConstraints","Pass","Fail")))</f>
      </c>
      <c r="F77">
        <f>IF(TRUE,"Validation",IF(Central!I150="","Validation","Data"))</f>
      </c>
      <c r="G77">
        <f>Central!S150</f>
      </c>
      <c r="H77" t="s">
        <v>78</v>
      </c>
    </row>
    <row r="78" spans="1:8" ht="12.75">
      <c r="A78" t="s">
        <v>123</v>
      </c>
      <c r="B78" t="s">
        <v>20</v>
      </c>
      <c r="C78">
        <f>IF(Southwest!I36="","",Southwest!I36)</f>
      </c>
      <c r="D78">
        <f>IF(Southwest!P36="Pass","Pass",IF(Southwest!P36="PassBecauseBlankAllowed","Pass",IF(Southwest!P36="PassBecauseNoConstraints","Pass","Fail")))</f>
      </c>
      <c r="E78" t="s">
        <v>76</v>
      </c>
      <c r="F78">
        <f>IF(FALSE,"Validation",IF(Southwest!I36="","Validation","Data"))</f>
      </c>
      <c r="G78">
        <f>Southwest!S36</f>
      </c>
    </row>
    <row r="79" spans="1:8" ht="12.75">
      <c r="A79" t="s">
        <v>124</v>
      </c>
      <c r="B79" t="s">
        <v>43</v>
      </c>
      <c r="C79">
        <f>IF(Southwest!I37="","",Southwest!I37)</f>
      </c>
      <c r="D79">
        <f>IF(Southwest!P37="Pass","Pass",IF(Southwest!P37="PassBecauseBlankAllowed","Pass",IF(Southwest!P37="PassBecauseNoConstraints","Pass","Fail")))</f>
      </c>
      <c r="E79" t="s">
        <v>76</v>
      </c>
      <c r="F79">
        <f>IF(FALSE,"Validation",IF(Southwest!I37="","Validation","Data"))</f>
      </c>
      <c r="G79">
        <f>Southwest!S37</f>
      </c>
    </row>
    <row r="80" spans="1:8" ht="12.75">
      <c r="B80" t="s">
        <v>42</v>
      </c>
      <c r="C80">
        <f>IF(Southwest!I42="","",(Southwest!I42/100))</f>
      </c>
      <c r="D80">
        <f>IF(Southwest!P42="Pass","Pass",IF(Southwest!P42="PassBecauseBlankAllowed","Pass",IF(Southwest!P42="PassBecauseNoConstraints","Pass","Fail")))</f>
      </c>
      <c r="F80">
        <f>IF(TRUE,"Validation",IF(Southwest!I42="","Validation","Data"))</f>
      </c>
      <c r="G80">
        <f>Southwest!S42</f>
      </c>
      <c r="H80" t="s">
        <v>78</v>
      </c>
    </row>
    <row r="81" spans="1:8" ht="12.75">
      <c r="A81" t="s">
        <v>125</v>
      </c>
      <c r="B81" t="s">
        <v>39</v>
      </c>
      <c r="C81">
        <f>IF(Southwest!I56="","",Southwest!I56)</f>
      </c>
      <c r="D81">
        <f>IF(Southwest!P56="Pass","Pass",IF(Southwest!P56="PassBecauseBlankAllowed","Pass",IF(Southwest!P56="PassBecauseNoConstraints","Pass","Fail")))</f>
      </c>
      <c r="E81" t="s">
        <v>76</v>
      </c>
      <c r="F81">
        <f>IF(FALSE,"Validation",IF(Southwest!I56="","Validation","Data"))</f>
      </c>
      <c r="G81">
        <f>Southwest!S56</f>
      </c>
    </row>
    <row r="82" spans="1:8" ht="12.75">
      <c r="A82" t="s">
        <v>126</v>
      </c>
      <c r="B82" t="s">
        <v>38</v>
      </c>
      <c r="C82">
        <f>IF(Southwest!I57="","",Southwest!I57)</f>
      </c>
      <c r="D82">
        <f>IF(Southwest!P57="Pass","Pass",IF(Southwest!P57="PassBecauseBlankAllowed","Pass",IF(Southwest!P57="PassBecauseNoConstraints","Pass","Fail")))</f>
      </c>
      <c r="E82" t="s">
        <v>76</v>
      </c>
      <c r="F82">
        <f>IF(FALSE,"Validation",IF(Southwest!I57="","Validation","Data"))</f>
      </c>
      <c r="G82">
        <f>Southwest!S57</f>
      </c>
    </row>
    <row r="83" spans="1:8" ht="12.75">
      <c r="B83" t="s">
        <v>37</v>
      </c>
      <c r="C83">
        <f>IF(Southwest!I62="","",(Southwest!I62/100))</f>
      </c>
      <c r="D83">
        <f>IF(Southwest!P62="Pass","Pass",IF(Southwest!P62="PassBecauseBlankAllowed","Pass",IF(Southwest!P62="PassBecauseNoConstraints","Pass","Fail")))</f>
      </c>
      <c r="F83">
        <f>IF(TRUE,"Validation",IF(Southwest!I62="","Validation","Data"))</f>
      </c>
      <c r="G83">
        <f>Southwest!S62</f>
      </c>
      <c r="H83" t="s">
        <v>78</v>
      </c>
    </row>
    <row r="84" spans="1:8" ht="12.75">
      <c r="A84" t="s">
        <v>127</v>
      </c>
      <c r="B84" t="s">
        <v>32</v>
      </c>
      <c r="C84">
        <f>IF(Southwest!I83="","",Southwest!I83)</f>
      </c>
      <c r="D84">
        <f>IF(Southwest!P83="Pass","Pass",IF(Southwest!P83="PassBecauseBlankAllowed","Pass",IF(Southwest!P83="PassBecauseNoConstraints","Pass","Fail")))</f>
      </c>
      <c r="E84" t="s">
        <v>76</v>
      </c>
      <c r="F84">
        <f>IF(FALSE,"Validation",IF(Southwest!I83="","Validation","Data"))</f>
      </c>
      <c r="G84">
        <f>Southwest!S83</f>
      </c>
    </row>
    <row r="85" spans="1:8" ht="12.75">
      <c r="A85" t="s">
        <v>128</v>
      </c>
      <c r="B85" t="s">
        <v>31</v>
      </c>
      <c r="C85">
        <f>IF(Southwest!I84="","",Southwest!I84)</f>
      </c>
      <c r="D85">
        <f>IF(Southwest!P84="Pass","Pass",IF(Southwest!P84="PassBecauseBlankAllowed","Pass",IF(Southwest!P84="PassBecauseNoConstraints","Pass","Fail")))</f>
      </c>
      <c r="E85" t="s">
        <v>83</v>
      </c>
      <c r="F85">
        <f>IF(FALSE,"Validation",IF(Southwest!I84="","Validation","Data"))</f>
      </c>
      <c r="G85">
        <f>Southwest!S84</f>
      </c>
    </row>
    <row r="86" spans="1:8" ht="12.75">
      <c r="B86" t="s">
        <v>15</v>
      </c>
      <c r="C86">
        <f>IF(Southwest!I87="","",Southwest!I87)</f>
      </c>
      <c r="D86">
        <f>IF(Southwest!P87="Pass","Pass",IF(Southwest!P87="PassBecauseBlankAllowed","Pass",IF(Southwest!P87="PassBecauseNoConstraints","Pass","Fail")))</f>
      </c>
      <c r="F86">
        <f>IF(TRUE,"Validation",IF(Southwest!I87="","Validation","Data"))</f>
      </c>
      <c r="G86">
        <f>Southwest!S87</f>
      </c>
      <c r="H86" t="s">
        <v>78</v>
      </c>
    </row>
    <row r="87" spans="1:8" ht="12.75">
      <c r="A87" t="s">
        <v>129</v>
      </c>
      <c r="B87" t="s">
        <v>25</v>
      </c>
      <c r="C87">
        <f>IF(Southwest!I105="","",Southwest!I105)</f>
      </c>
      <c r="D87">
        <f>IF(Southwest!P105="Pass","Pass",IF(Southwest!P105="PassBecauseBlankAllowed","Pass",IF(Southwest!P105="PassBecauseNoConstraints","Pass","Fail")))</f>
      </c>
      <c r="E87" t="s">
        <v>83</v>
      </c>
      <c r="F87">
        <f>IF(FALSE,"Validation",IF(Southwest!I105="","Validation","Data"))</f>
      </c>
      <c r="G87">
        <f>Southwest!S105</f>
      </c>
    </row>
    <row r="88" spans="1:8" ht="12.75">
      <c r="B88" t="s">
        <v>22</v>
      </c>
      <c r="C88">
        <f>IF(Southwest!I110="","",Southwest!I110)</f>
      </c>
      <c r="D88">
        <f>IF(Southwest!P110="Pass","Pass",IF(Southwest!P110="PassBecauseBlankAllowed","Pass",IF(Southwest!P110="PassBecauseNoConstraints","Pass","Fail")))</f>
      </c>
      <c r="F88">
        <f>IF(TRUE,"Validation",IF(Southwest!I110="","Validation","Data"))</f>
      </c>
      <c r="G88">
        <f>Southwest!S110</f>
      </c>
      <c r="H88" t="s">
        <v>78</v>
      </c>
    </row>
    <row r="89" spans="1:8" ht="12.75">
      <c r="A89" t="s">
        <v>130</v>
      </c>
      <c r="B89" t="s">
        <v>19</v>
      </c>
      <c r="C89">
        <f>IF(Southwest!I124="","",Southwest!I124)</f>
      </c>
      <c r="D89">
        <f>IF(Southwest!P124="Pass","Pass",IF(Southwest!P124="PassBecauseBlankAllowed","Pass",IF(Southwest!P124="PassBecauseNoConstraints","Pass","Fail")))</f>
      </c>
      <c r="E89" t="s">
        <v>83</v>
      </c>
      <c r="F89">
        <f>IF(FALSE,"Validation",IF(Southwest!I124="","Validation","Data"))</f>
      </c>
      <c r="G89">
        <f>Southwest!S124</f>
      </c>
    </row>
    <row r="90" spans="1:8" ht="12.75">
      <c r="A90" t="s">
        <v>131</v>
      </c>
      <c r="B90" t="s">
        <v>18</v>
      </c>
      <c r="C90">
        <f>IF(Southwest!I125="","",Southwest!I125)</f>
      </c>
      <c r="D90">
        <f>IF(Southwest!P125="Pass","Pass",IF(Southwest!P125="PassBecauseBlankAllowed","Pass",IF(Southwest!P125="PassBecauseNoConstraints","Pass","Fail")))</f>
      </c>
      <c r="E90" t="s">
        <v>83</v>
      </c>
      <c r="F90">
        <f>IF(FALSE,"Validation",IF(Southwest!I125="","Validation","Data"))</f>
      </c>
      <c r="G90">
        <f>Southwest!S125</f>
      </c>
    </row>
    <row r="91" spans="1:8" ht="12.75">
      <c r="B91" t="s">
        <v>37</v>
      </c>
      <c r="C91">
        <f>IF(Southwest!I130="","",(Southwest!I130/100))</f>
      </c>
      <c r="D91">
        <f>IF(Southwest!P130="Pass","Pass",IF(Southwest!P130="PassBecauseBlankAllowed","Pass",IF(Southwest!P130="PassBecauseNoConstraints","Pass","Fail")))</f>
      </c>
      <c r="F91">
        <f>IF(TRUE,"Validation",IF(Southwest!I130="","Validation","Data"))</f>
      </c>
      <c r="G91">
        <f>Southwest!S130</f>
      </c>
      <c r="H91" t="s">
        <v>78</v>
      </c>
    </row>
    <row r="92" spans="1:8" ht="12.75">
      <c r="B92" t="s">
        <v>12</v>
      </c>
      <c r="C92">
        <f>IF(Southwest!I149="","",IF(TEXT(Southwest!I149,"0")="yes",1,IF(TEXT(Southwest!I149,"0")="no",0,Southwest!I149)))</f>
      </c>
      <c r="D92">
        <f>IF(Southwest!P149="Pass","Pass",IF(Southwest!P149="PassBecauseBlankAllowed","Pass",IF(Southwest!P149="PassBecauseNoConstraints","Pass","Fail")))</f>
      </c>
      <c r="F92">
        <f>IF(TRUE,"Validation",IF(Southwest!I149="","Validation","Data"))</f>
      </c>
      <c r="G92">
        <f>Southwest!S149</f>
      </c>
      <c r="H92" t="s">
        <v>78</v>
      </c>
    </row>
    <row r="93" spans="1:8" ht="12.75">
      <c r="A93" t="s">
        <v>132</v>
      </c>
      <c r="B93" t="s">
        <v>20</v>
      </c>
      <c r="C93">
        <f>IF(West!I42="","",West!I42)</f>
      </c>
      <c r="D93">
        <f>IF(West!P42="Pass","Pass",IF(West!P42="PassBecauseBlankAllowed","Pass",IF(West!P42="PassBecauseNoConstraints","Pass","Fail")))</f>
      </c>
      <c r="E93" t="s">
        <v>76</v>
      </c>
      <c r="F93">
        <f>IF(FALSE,"Validation",IF(West!I42="","Validation","Data"))</f>
      </c>
      <c r="G93">
        <f>West!S42</f>
      </c>
    </row>
    <row r="94" spans="1:8" ht="12.75">
      <c r="A94" t="s">
        <v>133</v>
      </c>
      <c r="B94" t="s">
        <v>43</v>
      </c>
      <c r="C94">
        <f>IF(West!I43="","",West!I43)</f>
      </c>
      <c r="D94">
        <f>IF(West!P43="Pass","Pass",IF(West!P43="PassBecauseBlankAllowed","Pass",IF(West!P43="PassBecauseNoConstraints","Pass","Fail")))</f>
      </c>
      <c r="E94" t="s">
        <v>76</v>
      </c>
      <c r="F94">
        <f>IF(FALSE,"Validation",IF(West!I43="","Validation","Data"))</f>
      </c>
      <c r="G94">
        <f>West!S43</f>
      </c>
    </row>
    <row r="95" spans="1:8" ht="12.75">
      <c r="B95" t="s">
        <v>42</v>
      </c>
      <c r="C95">
        <f>IF(West!I48="","",(West!I48/100))</f>
      </c>
      <c r="D95">
        <f>IF(West!P48="Pass","Pass",IF(West!P48="PassBecauseBlankAllowed","Pass",IF(West!P48="PassBecauseNoConstraints","Pass","Fail")))</f>
      </c>
      <c r="F95">
        <f>IF(TRUE,"Validation",IF(West!I48="","Validation","Data"))</f>
      </c>
      <c r="G95">
        <f>West!S48</f>
      </c>
      <c r="H95" t="s">
        <v>78</v>
      </c>
    </row>
    <row r="96" spans="1:8" ht="12.75">
      <c r="A96" t="s">
        <v>134</v>
      </c>
      <c r="B96" t="s">
        <v>39</v>
      </c>
      <c r="C96">
        <f>IF(West!I62="","",West!I62)</f>
      </c>
      <c r="D96">
        <f>IF(West!P62="Pass","Pass",IF(West!P62="PassBecauseBlankAllowed","Pass",IF(West!P62="PassBecauseNoConstraints","Pass","Fail")))</f>
      </c>
      <c r="E96" t="s">
        <v>76</v>
      </c>
      <c r="F96">
        <f>IF(FALSE,"Validation",IF(West!I62="","Validation","Data"))</f>
      </c>
      <c r="G96">
        <f>West!S62</f>
      </c>
    </row>
    <row r="97" spans="1:8" ht="12.75">
      <c r="A97" t="s">
        <v>135</v>
      </c>
      <c r="B97" t="s">
        <v>38</v>
      </c>
      <c r="C97">
        <f>IF(West!I63="","",West!I63)</f>
      </c>
      <c r="D97">
        <f>IF(West!P63="Pass","Pass",IF(West!P63="PassBecauseBlankAllowed","Pass",IF(West!P63="PassBecauseNoConstraints","Pass","Fail")))</f>
      </c>
      <c r="E97" t="s">
        <v>76</v>
      </c>
      <c r="F97">
        <f>IF(FALSE,"Validation",IF(West!I63="","Validation","Data"))</f>
      </c>
      <c r="G97">
        <f>West!S63</f>
      </c>
    </row>
    <row r="98" spans="1:8" ht="12.75">
      <c r="B98" t="s">
        <v>37</v>
      </c>
      <c r="C98">
        <f>IF(West!I68="","",(West!I68/100))</f>
      </c>
      <c r="D98">
        <f>IF(West!P68="Pass","Pass",IF(West!P68="PassBecauseBlankAllowed","Pass",IF(West!P68="PassBecauseNoConstraints","Pass","Fail")))</f>
      </c>
      <c r="F98">
        <f>IF(TRUE,"Validation",IF(West!I68="","Validation","Data"))</f>
      </c>
      <c r="G98">
        <f>West!S68</f>
      </c>
      <c r="H98" t="s">
        <v>78</v>
      </c>
    </row>
    <row r="99" spans="1:8" ht="12.75">
      <c r="A99" t="s">
        <v>136</v>
      </c>
      <c r="B99" t="s">
        <v>32</v>
      </c>
      <c r="C99">
        <f>IF(West!I89="","",West!I89)</f>
      </c>
      <c r="D99">
        <f>IF(West!P89="Pass","Pass",IF(West!P89="PassBecauseBlankAllowed","Pass",IF(West!P89="PassBecauseNoConstraints","Pass","Fail")))</f>
      </c>
      <c r="E99" t="s">
        <v>76</v>
      </c>
      <c r="F99">
        <f>IF(FALSE,"Validation",IF(West!I89="","Validation","Data"))</f>
      </c>
      <c r="G99">
        <f>West!S89</f>
      </c>
    </row>
    <row r="100" spans="1:8" ht="12.75">
      <c r="A100" t="s">
        <v>137</v>
      </c>
      <c r="B100" t="s">
        <v>31</v>
      </c>
      <c r="C100">
        <f>IF(West!I90="","",West!I90)</f>
      </c>
      <c r="D100">
        <f>IF(West!P90="Pass","Pass",IF(West!P90="PassBecauseBlankAllowed","Pass",IF(West!P90="PassBecauseNoConstraints","Pass","Fail")))</f>
      </c>
      <c r="E100" t="s">
        <v>83</v>
      </c>
      <c r="F100">
        <f>IF(FALSE,"Validation",IF(West!I90="","Validation","Data"))</f>
      </c>
      <c r="G100">
        <f>West!S90</f>
      </c>
    </row>
    <row r="101" spans="1:8" ht="12.75">
      <c r="B101" t="s">
        <v>15</v>
      </c>
      <c r="C101">
        <f>IF(West!I93="","",West!I93)</f>
      </c>
      <c r="D101">
        <f>IF(West!P93="Pass","Pass",IF(West!P93="PassBecauseBlankAllowed","Pass",IF(West!P93="PassBecauseNoConstraints","Pass","Fail")))</f>
      </c>
      <c r="F101">
        <f>IF(TRUE,"Validation",IF(West!I93="","Validation","Data"))</f>
      </c>
      <c r="G101">
        <f>West!S93</f>
      </c>
      <c r="H101" t="s">
        <v>78</v>
      </c>
    </row>
    <row r="102" spans="1:8" ht="12.75">
      <c r="A102" t="s">
        <v>138</v>
      </c>
      <c r="B102" t="s">
        <v>25</v>
      </c>
      <c r="C102">
        <f>IF(West!I111="","",West!I111)</f>
      </c>
      <c r="D102">
        <f>IF(West!P111="Pass","Pass",IF(West!P111="PassBecauseBlankAllowed","Pass",IF(West!P111="PassBecauseNoConstraints","Pass","Fail")))</f>
      </c>
      <c r="E102" t="s">
        <v>83</v>
      </c>
      <c r="F102">
        <f>IF(FALSE,"Validation",IF(West!I111="","Validation","Data"))</f>
      </c>
      <c r="G102">
        <f>West!S111</f>
      </c>
    </row>
    <row r="103" spans="1:8" ht="12.75">
      <c r="B103" t="s">
        <v>22</v>
      </c>
      <c r="C103">
        <f>IF(West!I116="","",West!I116)</f>
      </c>
      <c r="D103">
        <f>IF(West!P116="Pass","Pass",IF(West!P116="PassBecauseBlankAllowed","Pass",IF(West!P116="PassBecauseNoConstraints","Pass","Fail")))</f>
      </c>
      <c r="F103">
        <f>IF(TRUE,"Validation",IF(West!I116="","Validation","Data"))</f>
      </c>
      <c r="G103">
        <f>West!S116</f>
      </c>
      <c r="H103" t="s">
        <v>78</v>
      </c>
    </row>
    <row r="104" spans="1:8" ht="12.75">
      <c r="A104" t="s">
        <v>139</v>
      </c>
      <c r="B104" t="s">
        <v>19</v>
      </c>
      <c r="C104">
        <f>IF(West!I130="","",West!I130)</f>
      </c>
      <c r="D104">
        <f>IF(West!P130="Pass","Pass",IF(West!P130="PassBecauseBlankAllowed","Pass",IF(West!P130="PassBecauseNoConstraints","Pass","Fail")))</f>
      </c>
      <c r="E104" t="s">
        <v>83</v>
      </c>
      <c r="F104">
        <f>IF(FALSE,"Validation",IF(West!I130="","Validation","Data"))</f>
      </c>
      <c r="G104">
        <f>West!S130</f>
      </c>
    </row>
    <row r="105" spans="1:8" ht="12.75">
      <c r="A105" t="s">
        <v>140</v>
      </c>
      <c r="B105" t="s">
        <v>18</v>
      </c>
      <c r="C105">
        <f>IF(West!I131="","",West!I131)</f>
      </c>
      <c r="D105">
        <f>IF(West!P131="Pass","Pass",IF(West!P131="PassBecauseBlankAllowed","Pass",IF(West!P131="PassBecauseNoConstraints","Pass","Fail")))</f>
      </c>
      <c r="E105" t="s">
        <v>83</v>
      </c>
      <c r="F105">
        <f>IF(FALSE,"Validation",IF(West!I131="","Validation","Data"))</f>
      </c>
      <c r="G105">
        <f>West!S131</f>
      </c>
    </row>
    <row r="106" spans="1:8" ht="12.75">
      <c r="B106" t="s">
        <v>37</v>
      </c>
      <c r="C106">
        <f>IF(West!I136="","",(West!I136/100))</f>
      </c>
      <c r="D106">
        <f>IF(West!P136="Pass","Pass",IF(West!P136="PassBecauseBlankAllowed","Pass",IF(West!P136="PassBecauseNoConstraints","Pass","Fail")))</f>
      </c>
      <c r="F106">
        <f>IF(TRUE,"Validation",IF(West!I136="","Validation","Data"))</f>
      </c>
      <c r="G106">
        <f>West!S136</f>
      </c>
      <c r="H106" t="s">
        <v>78</v>
      </c>
    </row>
    <row r="107" spans="1:8" ht="12.75">
      <c r="B107" t="s">
        <v>12</v>
      </c>
      <c r="C107">
        <f>IF(West!I155="","",IF(TEXT(West!I155,"0")="yes",1,IF(TEXT(West!I155,"0")="no",0,West!I155)))</f>
      </c>
      <c r="D107">
        <f>IF(West!P155="Pass","Pass",IF(West!P155="PassBecauseBlankAllowed","Pass",IF(West!P155="PassBecauseNoConstraints","Pass","Fail")))</f>
      </c>
      <c r="F107">
        <f>IF(TRUE,"Validation",IF(West!I155="","Validation","Data"))</f>
      </c>
      <c r="G107">
        <f>West!S155</f>
      </c>
      <c r="H107" t="s">
        <v>78</v>
      </c>
    </row>
    <row r="108" spans="1:8" ht="12.75">
      <c r="A108" t="s">
        <v>141</v>
      </c>
      <c r="B108" t="s">
        <v>20</v>
      </c>
      <c r="C108">
        <f>IF(Canada!I47="","",Canada!I47)</f>
      </c>
      <c r="D108">
        <f>IF(Canada!P47="Pass","Pass",IF(Canada!P47="PassBecauseBlankAllowed","Pass",IF(Canada!P47="PassBecauseNoConstraints","Pass","Fail")))</f>
      </c>
      <c r="E108" t="s">
        <v>76</v>
      </c>
      <c r="F108">
        <f>IF(FALSE,"Validation",IF(Canada!I47="","Validation","Data"))</f>
      </c>
      <c r="G108">
        <f>Canada!S47</f>
      </c>
    </row>
    <row r="109" spans="1:8" ht="12.75">
      <c r="A109" t="s">
        <v>142</v>
      </c>
      <c r="B109" t="s">
        <v>43</v>
      </c>
      <c r="C109">
        <f>IF(Canada!I48="","",Canada!I48)</f>
      </c>
      <c r="D109">
        <f>IF(Canada!P48="Pass","Pass",IF(Canada!P48="PassBecauseBlankAllowed","Pass",IF(Canada!P48="PassBecauseNoConstraints","Pass","Fail")))</f>
      </c>
      <c r="E109" t="s">
        <v>76</v>
      </c>
      <c r="F109">
        <f>IF(FALSE,"Validation",IF(Canada!I48="","Validation","Data"))</f>
      </c>
      <c r="G109">
        <f>Canada!S48</f>
      </c>
    </row>
    <row r="110" spans="1:8" ht="12.75">
      <c r="B110" t="s">
        <v>42</v>
      </c>
      <c r="C110">
        <f>IF(Canada!I53="","",(Canada!I53/100))</f>
      </c>
      <c r="D110">
        <f>IF(Canada!P53="Pass","Pass",IF(Canada!P53="PassBecauseBlankAllowed","Pass",IF(Canada!P53="PassBecauseNoConstraints","Pass","Fail")))</f>
      </c>
      <c r="F110">
        <f>IF(TRUE,"Validation",IF(Canada!I53="","Validation","Data"))</f>
      </c>
      <c r="G110">
        <f>Canada!S53</f>
      </c>
      <c r="H110" t="s">
        <v>78</v>
      </c>
    </row>
    <row r="111" spans="1:8" ht="12.75">
      <c r="A111" t="s">
        <v>143</v>
      </c>
      <c r="B111" t="s">
        <v>39</v>
      </c>
      <c r="C111">
        <f>IF(Canada!I67="","",Canada!I67)</f>
      </c>
      <c r="D111">
        <f>IF(Canada!P67="Pass","Pass",IF(Canada!P67="PassBecauseBlankAllowed","Pass",IF(Canada!P67="PassBecauseNoConstraints","Pass","Fail")))</f>
      </c>
      <c r="E111" t="s">
        <v>76</v>
      </c>
      <c r="F111">
        <f>IF(FALSE,"Validation",IF(Canada!I67="","Validation","Data"))</f>
      </c>
      <c r="G111">
        <f>Canada!S67</f>
      </c>
    </row>
    <row r="112" spans="1:8" ht="12.75">
      <c r="A112" t="s">
        <v>144</v>
      </c>
      <c r="B112" t="s">
        <v>38</v>
      </c>
      <c r="C112">
        <f>IF(Canada!I68="","",Canada!I68)</f>
      </c>
      <c r="D112">
        <f>IF(Canada!P68="Pass","Pass",IF(Canada!P68="PassBecauseBlankAllowed","Pass",IF(Canada!P68="PassBecauseNoConstraints","Pass","Fail")))</f>
      </c>
      <c r="E112" t="s">
        <v>76</v>
      </c>
      <c r="F112">
        <f>IF(FALSE,"Validation",IF(Canada!I68="","Validation","Data"))</f>
      </c>
      <c r="G112">
        <f>Canada!S68</f>
      </c>
    </row>
    <row r="113" spans="1:8" ht="12.75">
      <c r="B113" t="s">
        <v>37</v>
      </c>
      <c r="C113">
        <f>IF(Canada!I73="","",(Canada!I73/100))</f>
      </c>
      <c r="D113">
        <f>IF(Canada!P73="Pass","Pass",IF(Canada!P73="PassBecauseBlankAllowed","Pass",IF(Canada!P73="PassBecauseNoConstraints","Pass","Fail")))</f>
      </c>
      <c r="F113">
        <f>IF(TRUE,"Validation",IF(Canada!I73="","Validation","Data"))</f>
      </c>
      <c r="G113">
        <f>Canada!S73</f>
      </c>
      <c r="H113" t="s">
        <v>78</v>
      </c>
    </row>
    <row r="114" spans="1:8" ht="12.75">
      <c r="A114" t="s">
        <v>145</v>
      </c>
      <c r="B114" t="s">
        <v>32</v>
      </c>
      <c r="C114">
        <f>IF(Canada!I94="","",Canada!I94)</f>
      </c>
      <c r="D114">
        <f>IF(Canada!P94="Pass","Pass",IF(Canada!P94="PassBecauseBlankAllowed","Pass",IF(Canada!P94="PassBecauseNoConstraints","Pass","Fail")))</f>
      </c>
      <c r="E114" t="s">
        <v>76</v>
      </c>
      <c r="F114">
        <f>IF(FALSE,"Validation",IF(Canada!I94="","Validation","Data"))</f>
      </c>
      <c r="G114">
        <f>Canada!S94</f>
      </c>
    </row>
    <row r="115" spans="1:8" ht="12.75">
      <c r="A115" t="s">
        <v>146</v>
      </c>
      <c r="B115" t="s">
        <v>31</v>
      </c>
      <c r="C115">
        <f>IF(Canada!I95="","",Canada!I95)</f>
      </c>
      <c r="D115">
        <f>IF(Canada!P95="Pass","Pass",IF(Canada!P95="PassBecauseBlankAllowed","Pass",IF(Canada!P95="PassBecauseNoConstraints","Pass","Fail")))</f>
      </c>
      <c r="E115" t="s">
        <v>83</v>
      </c>
      <c r="F115">
        <f>IF(FALSE,"Validation",IF(Canada!I95="","Validation","Data"))</f>
      </c>
      <c r="G115">
        <f>Canada!S95</f>
      </c>
    </row>
    <row r="116" spans="1:8" ht="12.75">
      <c r="B116" t="s">
        <v>15</v>
      </c>
      <c r="C116">
        <f>IF(Canada!I98="","",Canada!I98)</f>
      </c>
      <c r="D116">
        <f>IF(Canada!P98="Pass","Pass",IF(Canada!P98="PassBecauseBlankAllowed","Pass",IF(Canada!P98="PassBecauseNoConstraints","Pass","Fail")))</f>
      </c>
      <c r="F116">
        <f>IF(TRUE,"Validation",IF(Canada!I98="","Validation","Data"))</f>
      </c>
      <c r="G116">
        <f>Canada!S98</f>
      </c>
      <c r="H116" t="s">
        <v>78</v>
      </c>
    </row>
    <row r="117" spans="1:8" ht="12.75">
      <c r="A117" t="s">
        <v>147</v>
      </c>
      <c r="B117" t="s">
        <v>25</v>
      </c>
      <c r="C117">
        <f>IF(Canada!I116="","",Canada!I116)</f>
      </c>
      <c r="D117">
        <f>IF(Canada!P116="Pass","Pass",IF(Canada!P116="PassBecauseBlankAllowed","Pass",IF(Canada!P116="PassBecauseNoConstraints","Pass","Fail")))</f>
      </c>
      <c r="E117" t="s">
        <v>83</v>
      </c>
      <c r="F117">
        <f>IF(FALSE,"Validation",IF(Canada!I116="","Validation","Data"))</f>
      </c>
      <c r="G117">
        <f>Canada!S116</f>
      </c>
    </row>
    <row r="118" spans="1:8" ht="12.75">
      <c r="B118" t="s">
        <v>22</v>
      </c>
      <c r="C118">
        <f>IF(Canada!I121="","",Canada!I121)</f>
      </c>
      <c r="D118">
        <f>IF(Canada!P121="Pass","Pass",IF(Canada!P121="PassBecauseBlankAllowed","Pass",IF(Canada!P121="PassBecauseNoConstraints","Pass","Fail")))</f>
      </c>
      <c r="F118">
        <f>IF(TRUE,"Validation",IF(Canada!I121="","Validation","Data"))</f>
      </c>
      <c r="G118">
        <f>Canada!S121</f>
      </c>
      <c r="H118" t="s">
        <v>78</v>
      </c>
    </row>
    <row r="119" spans="1:8" ht="12.75">
      <c r="A119" t="s">
        <v>148</v>
      </c>
      <c r="B119" t="s">
        <v>19</v>
      </c>
      <c r="C119">
        <f>IF(Canada!I135="","",Canada!I135)</f>
      </c>
      <c r="D119">
        <f>IF(Canada!P135="Pass","Pass",IF(Canada!P135="PassBecauseBlankAllowed","Pass",IF(Canada!P135="PassBecauseNoConstraints","Pass","Fail")))</f>
      </c>
      <c r="E119" t="s">
        <v>83</v>
      </c>
      <c r="F119">
        <f>IF(FALSE,"Validation",IF(Canada!I135="","Validation","Data"))</f>
      </c>
      <c r="G119">
        <f>Canada!S135</f>
      </c>
    </row>
    <row r="120" spans="1:8" ht="12.75">
      <c r="A120" t="s">
        <v>149</v>
      </c>
      <c r="B120" t="s">
        <v>18</v>
      </c>
      <c r="C120">
        <f>IF(Canada!I136="","",Canada!I136)</f>
      </c>
      <c r="D120">
        <f>IF(Canada!P136="Pass","Pass",IF(Canada!P136="PassBecauseBlankAllowed","Pass",IF(Canada!P136="PassBecauseNoConstraints","Pass","Fail")))</f>
      </c>
      <c r="E120" t="s">
        <v>83</v>
      </c>
      <c r="F120">
        <f>IF(FALSE,"Validation",IF(Canada!I136="","Validation","Data"))</f>
      </c>
      <c r="G120">
        <f>Canada!S136</f>
      </c>
    </row>
    <row r="121" spans="1:8" ht="12.75">
      <c r="B121" t="s">
        <v>37</v>
      </c>
      <c r="C121">
        <f>IF(Canada!I141="","",(Canada!I141/100))</f>
      </c>
      <c r="D121">
        <f>IF(Canada!P141="Pass","Pass",IF(Canada!P141="PassBecauseBlankAllowed","Pass",IF(Canada!P141="PassBecauseNoConstraints","Pass","Fail")))</f>
      </c>
      <c r="F121">
        <f>IF(TRUE,"Validation",IF(Canada!I141="","Validation","Data"))</f>
      </c>
      <c r="G121">
        <f>Canada!S141</f>
      </c>
      <c r="H121" t="s">
        <v>78</v>
      </c>
    </row>
    <row r="122" spans="1:8" ht="12.75">
      <c r="B122" t="s">
        <v>12</v>
      </c>
      <c r="C122">
        <f>IF(Canada!I160="","",IF(TEXT(Canada!I160,"0")="yes",1,IF(TEXT(Canada!I160,"0")="no",0,Canada!I160)))</f>
      </c>
      <c r="D122">
        <f>IF(Canada!P160="Pass","Pass",IF(Canada!P160="PassBecauseBlankAllowed","Pass",IF(Canada!P160="PassBecauseNoConstraints","Pass","Fail")))</f>
      </c>
      <c r="F122">
        <f>IF(TRUE,"Validation",IF(Canada!I160="","Validation","Data"))</f>
      </c>
      <c r="G122">
        <f>Canada!S160</f>
      </c>
      <c r="H122" t="s">
        <v>78</v>
      </c>
    </row>
    <row r="123" spans="1:8" ht="12.75">
      <c r="A123" t="s">
        <v>150</v>
      </c>
      <c r="B123" t="s">
        <v>20</v>
      </c>
      <c r="C123">
        <f>IF(LATAM!I42="","",LATAM!I42)</f>
      </c>
      <c r="D123">
        <f>IF(LATAM!P42="Pass","Pass",IF(LATAM!P42="PassBecauseBlankAllowed","Pass",IF(LATAM!P42="PassBecauseNoConstraints","Pass","Fail")))</f>
      </c>
      <c r="E123" t="s">
        <v>76</v>
      </c>
      <c r="F123">
        <f>IF(FALSE,"Validation",IF(LATAM!I42="","Validation","Data"))</f>
      </c>
      <c r="G123">
        <f>LATAM!S42</f>
      </c>
    </row>
    <row r="124" spans="1:8" ht="12.75">
      <c r="A124" t="s">
        <v>151</v>
      </c>
      <c r="B124" t="s">
        <v>43</v>
      </c>
      <c r="C124">
        <f>IF(LATAM!I43="","",LATAM!I43)</f>
      </c>
      <c r="D124">
        <f>IF(LATAM!P43="Pass","Pass",IF(LATAM!P43="PassBecauseBlankAllowed","Pass",IF(LATAM!P43="PassBecauseNoConstraints","Pass","Fail")))</f>
      </c>
      <c r="E124" t="s">
        <v>76</v>
      </c>
      <c r="F124">
        <f>IF(FALSE,"Validation",IF(LATAM!I43="","Validation","Data"))</f>
      </c>
      <c r="G124">
        <f>LATAM!S43</f>
      </c>
    </row>
    <row r="125" spans="1:8" ht="12.75">
      <c r="B125" t="s">
        <v>42</v>
      </c>
      <c r="C125">
        <f>IF(LATAM!I48="","",(LATAM!I48/100))</f>
      </c>
      <c r="D125">
        <f>IF(LATAM!P48="Pass","Pass",IF(LATAM!P48="PassBecauseBlankAllowed","Pass",IF(LATAM!P48="PassBecauseNoConstraints","Pass","Fail")))</f>
      </c>
      <c r="F125">
        <f>IF(TRUE,"Validation",IF(LATAM!I48="","Validation","Data"))</f>
      </c>
      <c r="G125">
        <f>LATAM!S48</f>
      </c>
      <c r="H125" t="s">
        <v>78</v>
      </c>
    </row>
    <row r="126" spans="1:8" ht="12.75">
      <c r="A126" t="s">
        <v>152</v>
      </c>
      <c r="B126" t="s">
        <v>39</v>
      </c>
      <c r="C126">
        <f>IF(LATAM!I62="","",LATAM!I62)</f>
      </c>
      <c r="D126">
        <f>IF(LATAM!P62="Pass","Pass",IF(LATAM!P62="PassBecauseBlankAllowed","Pass",IF(LATAM!P62="PassBecauseNoConstraints","Pass","Fail")))</f>
      </c>
      <c r="E126" t="s">
        <v>76</v>
      </c>
      <c r="F126">
        <f>IF(FALSE,"Validation",IF(LATAM!I62="","Validation","Data"))</f>
      </c>
      <c r="G126">
        <f>LATAM!S62</f>
      </c>
    </row>
    <row r="127" spans="1:8" ht="12.75">
      <c r="A127" t="s">
        <v>153</v>
      </c>
      <c r="B127" t="s">
        <v>38</v>
      </c>
      <c r="C127">
        <f>IF(LATAM!I63="","",LATAM!I63)</f>
      </c>
      <c r="D127">
        <f>IF(LATAM!P63="Pass","Pass",IF(LATAM!P63="PassBecauseBlankAllowed","Pass",IF(LATAM!P63="PassBecauseNoConstraints","Pass","Fail")))</f>
      </c>
      <c r="E127" t="s">
        <v>76</v>
      </c>
      <c r="F127">
        <f>IF(FALSE,"Validation",IF(LATAM!I63="","Validation","Data"))</f>
      </c>
      <c r="G127">
        <f>LATAM!S63</f>
      </c>
    </row>
    <row r="128" spans="1:8" ht="12.75">
      <c r="B128" t="s">
        <v>37</v>
      </c>
      <c r="C128">
        <f>IF(LATAM!I68="","",(LATAM!I68/100))</f>
      </c>
      <c r="D128">
        <f>IF(LATAM!P68="Pass","Pass",IF(LATAM!P68="PassBecauseBlankAllowed","Pass",IF(LATAM!P68="PassBecauseNoConstraints","Pass","Fail")))</f>
      </c>
      <c r="F128">
        <f>IF(TRUE,"Validation",IF(LATAM!I68="","Validation","Data"))</f>
      </c>
      <c r="G128">
        <f>LATAM!S68</f>
      </c>
      <c r="H128" t="s">
        <v>78</v>
      </c>
    </row>
    <row r="129" spans="1:8" ht="12.75">
      <c r="A129" t="s">
        <v>154</v>
      </c>
      <c r="B129" t="s">
        <v>32</v>
      </c>
      <c r="C129">
        <f>IF(LATAM!I89="","",LATAM!I89)</f>
      </c>
      <c r="D129">
        <f>IF(LATAM!P89="Pass","Pass",IF(LATAM!P89="PassBecauseBlankAllowed","Pass",IF(LATAM!P89="PassBecauseNoConstraints","Pass","Fail")))</f>
      </c>
      <c r="E129" t="s">
        <v>76</v>
      </c>
      <c r="F129">
        <f>IF(FALSE,"Validation",IF(LATAM!I89="","Validation","Data"))</f>
      </c>
      <c r="G129">
        <f>LATAM!S89</f>
      </c>
    </row>
    <row r="130" spans="1:8" ht="12.75">
      <c r="A130" t="s">
        <v>155</v>
      </c>
      <c r="B130" t="s">
        <v>31</v>
      </c>
      <c r="C130">
        <f>IF(LATAM!I90="","",LATAM!I90)</f>
      </c>
      <c r="D130">
        <f>IF(LATAM!P90="Pass","Pass",IF(LATAM!P90="PassBecauseBlankAllowed","Pass",IF(LATAM!P90="PassBecauseNoConstraints","Pass","Fail")))</f>
      </c>
      <c r="E130" t="s">
        <v>83</v>
      </c>
      <c r="F130">
        <f>IF(FALSE,"Validation",IF(LATAM!I90="","Validation","Data"))</f>
      </c>
      <c r="G130">
        <f>LATAM!S90</f>
      </c>
    </row>
    <row r="131" spans="1:8" ht="12.75">
      <c r="B131" t="s">
        <v>15</v>
      </c>
      <c r="C131">
        <f>IF(LATAM!I93="","",LATAM!I93)</f>
      </c>
      <c r="D131">
        <f>IF(LATAM!P93="Pass","Pass",IF(LATAM!P93="PassBecauseBlankAllowed","Pass",IF(LATAM!P93="PassBecauseNoConstraints","Pass","Fail")))</f>
      </c>
      <c r="F131">
        <f>IF(TRUE,"Validation",IF(LATAM!I93="","Validation","Data"))</f>
      </c>
      <c r="G131">
        <f>LATAM!S93</f>
      </c>
      <c r="H131" t="s">
        <v>78</v>
      </c>
    </row>
    <row r="132" spans="1:8" ht="12.75">
      <c r="A132" t="s">
        <v>156</v>
      </c>
      <c r="B132" t="s">
        <v>25</v>
      </c>
      <c r="C132">
        <f>IF(LATAM!I111="","",LATAM!I111)</f>
      </c>
      <c r="D132">
        <f>IF(LATAM!P111="Pass","Pass",IF(LATAM!P111="PassBecauseBlankAllowed","Pass",IF(LATAM!P111="PassBecauseNoConstraints","Pass","Fail")))</f>
      </c>
      <c r="E132" t="s">
        <v>83</v>
      </c>
      <c r="F132">
        <f>IF(FALSE,"Validation",IF(LATAM!I111="","Validation","Data"))</f>
      </c>
      <c r="G132">
        <f>LATAM!S111</f>
      </c>
    </row>
    <row r="133" spans="1:8" ht="12.75">
      <c r="B133" t="s">
        <v>22</v>
      </c>
      <c r="C133">
        <f>IF(LATAM!I116="","",LATAM!I116)</f>
      </c>
      <c r="D133">
        <f>IF(LATAM!P116="Pass","Pass",IF(LATAM!P116="PassBecauseBlankAllowed","Pass",IF(LATAM!P116="PassBecauseNoConstraints","Pass","Fail")))</f>
      </c>
      <c r="F133">
        <f>IF(TRUE,"Validation",IF(LATAM!I116="","Validation","Data"))</f>
      </c>
      <c r="G133">
        <f>LATAM!S116</f>
      </c>
      <c r="H133" t="s">
        <v>78</v>
      </c>
    </row>
    <row r="134" spans="1:8" ht="12.75">
      <c r="A134" t="s">
        <v>157</v>
      </c>
      <c r="B134" t="s">
        <v>19</v>
      </c>
      <c r="C134">
        <f>IF(LATAM!I130="","",LATAM!I130)</f>
      </c>
      <c r="D134">
        <f>IF(LATAM!P130="Pass","Pass",IF(LATAM!P130="PassBecauseBlankAllowed","Pass",IF(LATAM!P130="PassBecauseNoConstraints","Pass","Fail")))</f>
      </c>
      <c r="E134" t="s">
        <v>83</v>
      </c>
      <c r="F134">
        <f>IF(FALSE,"Validation",IF(LATAM!I130="","Validation","Data"))</f>
      </c>
      <c r="G134">
        <f>LATAM!S130</f>
      </c>
    </row>
    <row r="135" spans="1:8" ht="12.75">
      <c r="A135" t="s">
        <v>158</v>
      </c>
      <c r="B135" t="s">
        <v>18</v>
      </c>
      <c r="C135">
        <f>IF(LATAM!I131="","",LATAM!I131)</f>
      </c>
      <c r="D135">
        <f>IF(LATAM!P131="Pass","Pass",IF(LATAM!P131="PassBecauseBlankAllowed","Pass",IF(LATAM!P131="PassBecauseNoConstraints","Pass","Fail")))</f>
      </c>
      <c r="E135" t="s">
        <v>83</v>
      </c>
      <c r="F135">
        <f>IF(FALSE,"Validation",IF(LATAM!I131="","Validation","Data"))</f>
      </c>
      <c r="G135">
        <f>LATAM!S131</f>
      </c>
    </row>
    <row r="136" spans="1:8" ht="12.75">
      <c r="B136" t="s">
        <v>37</v>
      </c>
      <c r="C136">
        <f>IF(LATAM!I136="","",(LATAM!I136/100))</f>
      </c>
      <c r="D136">
        <f>IF(LATAM!P136="Pass","Pass",IF(LATAM!P136="PassBecauseBlankAllowed","Pass",IF(LATAM!P136="PassBecauseNoConstraints","Pass","Fail")))</f>
      </c>
      <c r="F136">
        <f>IF(TRUE,"Validation",IF(LATAM!I136="","Validation","Data"))</f>
      </c>
      <c r="G136">
        <f>LATAM!S136</f>
      </c>
      <c r="H136" t="s">
        <v>78</v>
      </c>
    </row>
    <row r="137" spans="1:8" ht="12.75">
      <c r="B137" t="s">
        <v>12</v>
      </c>
      <c r="C137">
        <f>IF(LATAM!I155="","",IF(TEXT(LATAM!I155,"0")="yes",1,IF(TEXT(LATAM!I155,"0")="no",0,LATAM!I155)))</f>
      </c>
      <c r="D137">
        <f>IF(LATAM!P155="Pass","Pass",IF(LATAM!P155="PassBecauseBlankAllowed","Pass",IF(LATAM!P155="PassBecauseNoConstraints","Pass","Fail")))</f>
      </c>
      <c r="F137">
        <f>IF(TRUE,"Validation",IF(LATAM!I155="","Validation","Data"))</f>
      </c>
      <c r="G137">
        <f>LATAM!S155</f>
      </c>
      <c r="H137" t="s">
        <v>78</v>
      </c>
    </row>
    <row r="138" spans="1:8" ht="12.75">
      <c r="B138" t="s">
        <v>65</v>
      </c>
      <c r="C138">
        <f>IF('cross-worksheet-checks'!I8="","",IF(TEXT('cross-worksheet-checks'!I8,"0")="true",1,IF(TEXT('cross-worksheet-checks'!I8,"0")="false",0,'cross-worksheet-checks'!I8)))</f>
      </c>
      <c r="D138">
        <f>IF('cross-worksheet-checks'!P8="Pass","Pass",IF('cross-worksheet-checks'!P8="PassBecauseBlankAllowed","Pass",IF('cross-worksheet-checks'!P8="PassBecauseNoConstraints","Pass","Fail")))</f>
      </c>
      <c r="F138">
        <f>IF(TRUE,"Validation",IF('cross-worksheet-checks'!I8="","Validation","Data"))</f>
      </c>
      <c r="G138">
        <f>'cross-worksheet-checks'!S8</f>
      </c>
      <c r="H138" t="s">
        <v>78</v>
      </c>
    </row>
    <row r="139" spans="1:8" ht="12.75">
      <c r="B139" t="s">
        <v>64</v>
      </c>
      <c r="C139">
        <f>IF('cross-worksheet-checks'!I9="","",IF(TEXT('cross-worksheet-checks'!I9,"0")="true",1,IF(TEXT('cross-worksheet-checks'!I9,"0")="false",0,'cross-worksheet-checks'!I9)))</f>
      </c>
      <c r="D139">
        <f>IF('cross-worksheet-checks'!P9="Pass","Pass",IF('cross-worksheet-checks'!P9="PassBecauseBlankAllowed","Pass",IF('cross-worksheet-checks'!P9="PassBecauseNoConstraints","Pass","Fail")))</f>
      </c>
      <c r="F139">
        <f>IF(TRUE,"Validation",IF('cross-worksheet-checks'!I9="","Validation","Data"))</f>
      </c>
      <c r="G139">
        <f>'cross-worksheet-checks'!S9</f>
      </c>
      <c r="H139" t="s">
        <v>78</v>
      </c>
    </row>
    <row r="140" spans="1:8" ht="12.75">
      <c r="B140" t="s">
        <v>63</v>
      </c>
      <c r="C140">
        <f>IF('cross-worksheet-checks'!I10="","",IF(TEXT('cross-worksheet-checks'!I10,"0")="true",1,IF(TEXT('cross-worksheet-checks'!I10,"0")="false",0,'cross-worksheet-checks'!I10)))</f>
      </c>
      <c r="D140">
        <f>IF('cross-worksheet-checks'!P10="Pass","Pass",IF('cross-worksheet-checks'!P10="PassBecauseBlankAllowed","Pass",IF('cross-worksheet-checks'!P10="PassBecauseNoConstraints","Pass","Fail")))</f>
      </c>
      <c r="F140">
        <f>IF(TRUE,"Validation",IF('cross-worksheet-checks'!I10="","Validation","Data"))</f>
      </c>
      <c r="G140">
        <f>'cross-worksheet-checks'!S10</f>
      </c>
      <c r="H140" t="s">
        <v>78</v>
      </c>
    </row>
    <row r="141" spans="1:8" ht="12.75">
      <c r="B141" t="s">
        <v>60</v>
      </c>
      <c r="C141">
        <f>IF('cross-worksheet-checks'!I11="","",IF(TEXT('cross-worksheet-checks'!I11,"0")="true",1,IF(TEXT('cross-worksheet-checks'!I11,"0")="false",0,'cross-worksheet-checks'!I11)))</f>
      </c>
      <c r="D141">
        <f>IF('cross-worksheet-checks'!P11="Pass","Pass",IF('cross-worksheet-checks'!P11="PassBecauseBlankAllowed","Pass",IF('cross-worksheet-checks'!P11="PassBecauseNoConstraints","Pass","Fail")))</f>
      </c>
      <c r="F141">
        <f>IF(TRUE,"Validation",IF('cross-worksheet-checks'!I11="","Validation","Data"))</f>
      </c>
      <c r="G141">
        <f>'cross-worksheet-checks'!S11</f>
      </c>
      <c r="H141" t="s">
        <v>78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B1"/>
  <sheetViews>
    <sheetView workbookViewId="0" topLeftCell="A1"/>
  </sheetViews>
  <sheetFormatPr defaultRowHeight="12.75"/>
  <sheetData>
    <row r="1" spans="1:2" ht="12.75">
      <c r="A1" t="s">
        <v>159</v>
      </c>
      <c r="B1" t="s">
        <v>160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/>
  <sheetProtection password="9B44" sheet="1" objects="1" scenarios="1"/>
  <pageMargins left="0.75" right="0.75" top="1" bottom="1" header="0.5" footer="0.5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304"/>
  <sheetViews>
    <sheetView showRowColHeaders="0" workbookViewId="0" topLeftCell="A1">
      <pane ySplit="15" topLeftCell="A16" activePane="bottomLeft" state="frozen"/>
      <selection pane="topLeft" activeCell="A1" sqref="A1"/>
      <selection pane="bottom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0" hidden="1" customWidth="1"/>
    <col min="5" max="5" width="2.85714285714286" customWidth="1"/>
    <col min="6" max="6" width="7.14285714285714" customWidth="1"/>
    <col min="7" max="7" width="2.85714285714286" customWidth="1"/>
    <col min="8" max="8" width="7.14285714285714" customWidth="1"/>
  </cols>
  <sheetData>
    <row r="1" spans="1:8" ht="37.5" customHeight="1">
      <c r="A1" s="220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0"/>
      <c r="C1" s="220"/>
      <c r="D1" s="220"/>
      <c r="E1" s="220"/>
      <c r="F1" s="220"/>
      <c r="G1" s="220"/>
      <c r="H1" s="220"/>
    </row>
    <row r="2" spans="1:8" ht="15" customHeight="1">
      <c r="A2" s="21"/>
      <c r="B2" s="24"/>
      <c r="C2" s="222"/>
      <c r="D2" s="24"/>
      <c r="E2" s="221"/>
      <c r="F2" s="122"/>
      <c r="G2" s="221"/>
      <c r="H2" s="21"/>
    </row>
    <row r="3" spans="1:8" ht="26.25">
      <c r="A3" s="21"/>
      <c r="B3" s="24"/>
      <c r="C3" s="27">
        <f>"Data Checks"</f>
      </c>
      <c r="D3" s="24"/>
      <c r="E3" s="221"/>
      <c r="F3" s="122"/>
      <c r="G3" s="221"/>
      <c r="H3" s="21"/>
    </row>
    <row r="4" spans="1:8" ht="15" customHeight="1">
      <c r="A4" s="21"/>
      <c r="B4" s="24"/>
      <c r="C4" s="222"/>
      <c r="D4" s="24"/>
      <c r="E4" s="221"/>
      <c r="F4" s="122"/>
      <c r="G4" s="221"/>
      <c r="H4" s="21"/>
    </row>
    <row r="5" spans="1:8" ht="15" hidden="1">
      <c r="A5" s="21"/>
      <c r="B5" s="24"/>
      <c r="C5" s="36"/>
      <c r="D5" s="24"/>
      <c r="E5" s="221"/>
      <c r="F5" s="122"/>
      <c r="G5" s="221"/>
      <c r="H5" s="21"/>
    </row>
    <row r="6" spans="1:8" ht="15" hidden="1">
      <c r="A6" s="21"/>
      <c r="B6" s="24"/>
      <c r="C6" s="39"/>
      <c r="D6" s="24"/>
      <c r="E6" s="221"/>
      <c r="F6" s="122"/>
      <c r="G6" s="221"/>
      <c r="H6" s="21"/>
    </row>
    <row r="7" spans="1:8" ht="15" customHeight="1">
      <c r="A7" s="21"/>
      <c r="B7" s="24"/>
      <c r="C7" s="223" t="s">
        <v>16</v>
      </c>
      <c r="D7" s="150"/>
      <c r="E7" s="150"/>
      <c r="F7" s="151"/>
      <c r="G7" s="221"/>
      <c r="H7" s="21"/>
    </row>
    <row r="8" spans="1:8" ht="15" customHeight="1">
      <c r="A8" s="21"/>
      <c r="B8" s="24"/>
      <c r="C8" s="224" t="s">
        <v>172</v>
      </c>
      <c r="D8" s="145"/>
      <c r="E8" s="145"/>
      <c r="F8" s="146"/>
      <c r="G8" s="221"/>
      <c r="H8" s="21"/>
    </row>
    <row r="9" spans="1:8" ht="15" customHeight="1">
      <c r="A9" s="21"/>
      <c r="B9" s="24"/>
      <c r="C9" s="224" t="s">
        <v>171</v>
      </c>
      <c r="D9" s="145"/>
      <c r="E9" s="145"/>
      <c r="F9" s="146"/>
      <c r="G9" s="221"/>
      <c r="H9" s="21"/>
    </row>
    <row r="10" spans="1:8" ht="15" customHeight="1">
      <c r="A10" s="21"/>
      <c r="B10" s="24"/>
      <c r="C10" s="225">
        <f>HYPERLINK("https://www.cometrics.com/excel-survey-upload-instructions/","Click here for upload instructions")</f>
      </c>
      <c r="D10" s="24"/>
      <c r="E10" s="221"/>
      <c r="F10" s="122"/>
      <c r="G10" s="221"/>
      <c r="H10" s="21"/>
    </row>
    <row r="11" spans="1:8" ht="15" customHeight="1">
      <c r="A11" s="21"/>
      <c r="B11" s="24"/>
      <c r="C11" s="40" t="s">
        <v>46</v>
      </c>
      <c r="D11" s="24"/>
      <c r="E11" s="221"/>
      <c r="F11" s="122"/>
      <c r="G11" s="221"/>
      <c r="H11" s="21"/>
    </row>
    <row r="12" spans="1:8" ht="15" customHeight="1">
      <c r="A12" s="21"/>
      <c r="B12" s="24"/>
      <c r="C12" s="40" t="s">
        <v>46</v>
      </c>
      <c r="D12" s="24"/>
      <c r="E12" s="221"/>
      <c r="F12" s="122"/>
      <c r="G12" s="221"/>
      <c r="H12" s="21"/>
    </row>
    <row r="13" spans="1:8" ht="15" customHeight="1">
      <c r="A13" s="21"/>
      <c r="B13" s="24"/>
      <c r="C13" s="226">
        <f>HYPERLINK("https://secure.cometrics.com/sign-in","Click Here To Sign In And Upload Your Survey")</f>
      </c>
      <c r="D13" s="227"/>
      <c r="E13" s="228"/>
      <c r="F13" s="229"/>
      <c r="G13" s="221"/>
      <c r="H13" s="21"/>
    </row>
    <row r="14" spans="1:8" ht="15" customHeight="1">
      <c r="A14" s="21"/>
      <c r="B14" s="24"/>
      <c r="C14" s="40" t="s">
        <v>46</v>
      </c>
      <c r="D14" s="24"/>
      <c r="E14" s="221"/>
      <c r="F14" s="122"/>
      <c r="G14" s="221"/>
      <c r="H14" s="21"/>
    </row>
    <row r="15" spans="1:8" ht="15" hidden="1">
      <c r="A15" s="21"/>
      <c r="B15" s="24"/>
      <c r="C15" s="39"/>
      <c r="D15" s="24"/>
      <c r="E15" s="221"/>
      <c r="F15" s="122"/>
      <c r="G15" s="221"/>
      <c r="H15" s="21"/>
    </row>
    <row r="16" spans="1:8" ht="15" hidden="1">
      <c r="A16" s="21"/>
      <c r="B16" s="24"/>
      <c r="C16" s="36"/>
      <c r="D16" s="24"/>
      <c r="E16" s="221"/>
      <c r="F16" s="122"/>
      <c r="G16" s="221"/>
      <c r="H16" s="21"/>
    </row>
    <row r="17" spans="1:8" ht="15" hidden="1">
      <c r="A17" s="21"/>
      <c r="B17" s="24"/>
      <c r="C17" s="35"/>
      <c r="D17" s="24"/>
      <c r="E17" s="221"/>
      <c r="F17" s="122"/>
      <c r="G17" s="221"/>
      <c r="H17" s="21"/>
    </row>
    <row r="18" spans="1:8" ht="22.5" customHeight="1">
      <c r="A18" s="21"/>
      <c r="B18" s="24"/>
      <c r="C18" s="230"/>
      <c r="D18" s="24"/>
      <c r="E18" s="221"/>
      <c r="F18" s="122"/>
      <c r="G18" s="221"/>
      <c r="H18" s="21"/>
    </row>
    <row r="19" spans="1:8" ht="15" customHeight="1">
      <c r="A19" s="21"/>
      <c r="B19" s="24"/>
      <c r="C19" s="38" t="s">
        <v>170</v>
      </c>
      <c r="D19" s="24"/>
      <c r="E19" s="221"/>
      <c r="F19" s="122"/>
      <c r="G19" s="221"/>
      <c r="H19" s="21"/>
    </row>
    <row r="20" spans="1:8" ht="7.5" customHeight="1">
      <c r="A20" s="21"/>
      <c r="B20" s="24"/>
      <c r="C20" s="230"/>
      <c r="D20" s="24"/>
      <c r="E20" s="221"/>
      <c r="F20" s="122"/>
      <c r="G20" s="221"/>
      <c r="H20" s="21"/>
    </row>
    <row r="21" spans="1:8" ht="15" hidden="1">
      <c r="A21" s="21"/>
      <c r="B21" s="24"/>
      <c r="C21" s="231"/>
      <c r="D21" s="24"/>
      <c r="E21" s="221"/>
      <c r="F21" s="122"/>
      <c r="G21" s="221"/>
      <c r="H21" s="21"/>
    </row>
    <row r="22" spans="1:8" ht="15">
      <c r="A22" s="21"/>
      <c r="B22" s="24"/>
      <c r="C22" s="225">
        <f>HYPERLINK("#'Welcome'!B2","Is there data for at least one Region?")</f>
      </c>
      <c r="D22" s="24"/>
      <c r="E22" s="221"/>
      <c r="F22" s="232">
        <f>IF('cross-worksheet-checks'!P8="Pass","Pass",IF('cross-worksheet-checks'!P8="PassBecauseBlankAllowed","Pass",IF('cross-worksheet-checks'!P8="PassBecauseNoConstraints","Pass","Fail")))</f>
      </c>
      <c r="G22" s="221"/>
      <c r="H22" s="21"/>
    </row>
    <row r="23" spans="1:8" ht="7.5" customHeight="1">
      <c r="A23" s="21"/>
      <c r="B23" s="24"/>
      <c r="C23" s="231"/>
      <c r="D23" s="24"/>
      <c r="E23" s="221"/>
      <c r="F23" s="122"/>
      <c r="G23" s="221"/>
      <c r="H23" s="21"/>
    </row>
    <row r="24" spans="1:8" ht="15" hidden="1">
      <c r="A24" s="21"/>
      <c r="B24" s="24"/>
      <c r="C24" s="231"/>
      <c r="D24" s="24"/>
      <c r="E24" s="221"/>
      <c r="F24" s="122"/>
      <c r="G24" s="221"/>
      <c r="H24" s="21"/>
    </row>
    <row r="25" spans="1:8" ht="15">
      <c r="A25" s="21"/>
      <c r="B25" s="24"/>
      <c r="C25" s="225">
        <f>HYPERLINK("#'Welcome'!B2","Number of Employees: should not be the same for all regions you do business in.")</f>
      </c>
      <c r="D25" s="24"/>
      <c r="E25" s="221"/>
      <c r="F25" s="232">
        <f>IF('cross-worksheet-checks'!P9="Pass","Pass",IF('cross-worksheet-checks'!P9="PassBecauseBlankAllowed","Pass",IF('cross-worksheet-checks'!P9="PassBecauseNoConstraints","Pass","Fail")))</f>
      </c>
      <c r="G25" s="221"/>
      <c r="H25" s="21"/>
    </row>
    <row r="26" spans="1:8" ht="7.5" customHeight="1">
      <c r="A26" s="21"/>
      <c r="B26" s="24"/>
      <c r="C26" s="231"/>
      <c r="D26" s="24"/>
      <c r="E26" s="221"/>
      <c r="F26" s="122"/>
      <c r="G26" s="221"/>
      <c r="H26" s="21"/>
    </row>
    <row r="27" spans="1:8" ht="15" hidden="1">
      <c r="A27" s="21"/>
      <c r="B27" s="24"/>
      <c r="C27" s="231"/>
      <c r="D27" s="24"/>
      <c r="E27" s="221"/>
      <c r="F27" s="122"/>
      <c r="G27" s="221"/>
      <c r="H27" s="21"/>
    </row>
    <row r="28" spans="1:8" ht="15">
      <c r="A28" s="21"/>
      <c r="B28" s="24"/>
      <c r="C28" s="225">
        <f>HYPERLINK("#'Welcome'!B2","Last Month's Inventory Balance: should not be the same for all regions you do business in.")</f>
      </c>
      <c r="D28" s="24"/>
      <c r="E28" s="221"/>
      <c r="F28" s="232">
        <f>IF('cross-worksheet-checks'!P10="Pass","Pass",IF('cross-worksheet-checks'!P10="PassBecauseBlankAllowed","Pass",IF('cross-worksheet-checks'!P10="PassBecauseNoConstraints","Pass","Fail")))</f>
      </c>
      <c r="G28" s="221"/>
      <c r="H28" s="21"/>
    </row>
    <row r="29" spans="1:8" ht="7.5" customHeight="1">
      <c r="A29" s="21"/>
      <c r="B29" s="24"/>
      <c r="C29" s="231"/>
      <c r="D29" s="24"/>
      <c r="E29" s="221"/>
      <c r="F29" s="122"/>
      <c r="G29" s="221"/>
      <c r="H29" s="21"/>
    </row>
    <row r="30" spans="1:8" ht="15" hidden="1">
      <c r="A30" s="21"/>
      <c r="B30" s="24"/>
      <c r="C30" s="231"/>
      <c r="D30" s="24"/>
      <c r="E30" s="221"/>
      <c r="F30" s="122"/>
      <c r="G30" s="221"/>
      <c r="H30" s="21"/>
    </row>
    <row r="31" spans="1:8" ht="15">
      <c r="A31" s="21"/>
      <c r="B31" s="24"/>
      <c r="C31" s="225">
        <f>HYPERLINK("#'Welcome'!B2","Last Year's Inventory Balance: should not be the same for all regions you do business in.")</f>
      </c>
      <c r="D31" s="24"/>
      <c r="E31" s="221"/>
      <c r="F31" s="232">
        <f>IF('cross-worksheet-checks'!P11="Pass","Pass",IF('cross-worksheet-checks'!P11="PassBecauseBlankAllowed","Pass",IF('cross-worksheet-checks'!P11="PassBecauseNoConstraints","Pass","Fail")))</f>
      </c>
      <c r="G31" s="221"/>
      <c r="H31" s="21"/>
    </row>
    <row r="32" spans="1:8" ht="7.5" customHeight="1">
      <c r="A32" s="21"/>
      <c r="B32" s="24"/>
      <c r="C32" s="231"/>
      <c r="D32" s="24"/>
      <c r="E32" s="221"/>
      <c r="F32" s="122"/>
      <c r="G32" s="221"/>
      <c r="H32" s="21"/>
    </row>
    <row r="33" spans="1:8" ht="22.5" customHeight="1">
      <c r="A33" s="21"/>
      <c r="B33" s="24"/>
      <c r="C33" s="230"/>
      <c r="D33" s="24"/>
      <c r="E33" s="221"/>
      <c r="F33" s="122"/>
      <c r="G33" s="221"/>
      <c r="H33" s="21"/>
    </row>
    <row r="34" spans="1:8" ht="15" customHeight="1">
      <c r="A34" s="21"/>
      <c r="B34" s="24"/>
      <c r="C34" s="38" t="s">
        <v>169</v>
      </c>
      <c r="D34" s="24"/>
      <c r="E34" s="221"/>
      <c r="F34" s="122"/>
      <c r="G34" s="221"/>
      <c r="H34" s="21"/>
    </row>
    <row r="35" spans="1:8" ht="7.5" customHeight="1">
      <c r="A35" s="21"/>
      <c r="B35" s="24"/>
      <c r="C35" s="230"/>
      <c r="D35" s="24"/>
      <c r="E35" s="221"/>
      <c r="F35" s="122"/>
      <c r="G35" s="221"/>
      <c r="H35" s="21"/>
    </row>
    <row r="36" spans="1:8" ht="15" hidden="1">
      <c r="A36" s="21"/>
      <c r="B36" s="24"/>
      <c r="C36" s="231"/>
      <c r="D36" s="24"/>
      <c r="E36" s="221"/>
      <c r="F36" s="122"/>
      <c r="G36" s="221"/>
      <c r="H36" s="21"/>
    </row>
    <row r="37" spans="1:8" ht="15">
      <c r="A37" s="21"/>
      <c r="B37" s="24"/>
      <c r="C37" s="225">
        <f>HYPERLINK("#'Northeast'!C34","Last Month: Sales For The Month of May 2026")</f>
      </c>
      <c r="D37" s="24"/>
      <c r="E37" s="221"/>
      <c r="F37" s="232">
        <f>IF(Northeast!P34="Pass","Pass",IF(Northeast!P34="PassBecauseBlankAllowed","Pass",IF(Northeast!P34="PassBecauseNoConstraints","Pass","Fail")))</f>
      </c>
      <c r="G37" s="221"/>
      <c r="H37" s="21"/>
    </row>
    <row r="38" spans="1:8" ht="7.5" customHeight="1">
      <c r="A38" s="21"/>
      <c r="B38" s="24"/>
      <c r="C38" s="231"/>
      <c r="D38" s="24"/>
      <c r="E38" s="221"/>
      <c r="F38" s="122"/>
      <c r="G38" s="221"/>
      <c r="H38" s="21"/>
    </row>
    <row r="39" spans="1:8" ht="15" hidden="1">
      <c r="A39" s="21"/>
      <c r="B39" s="24"/>
      <c r="C39" s="231"/>
      <c r="D39" s="24"/>
      <c r="E39" s="221"/>
      <c r="F39" s="122"/>
      <c r="G39" s="221"/>
      <c r="H39" s="21"/>
    </row>
    <row r="40" spans="1:8" ht="15">
      <c r="A40" s="21"/>
      <c r="B40" s="24"/>
      <c r="C40" s="225">
        <f>HYPERLINK("#'Northeast'!C35","A Year Ago: Sales For The Month of May 2025")</f>
      </c>
      <c r="D40" s="24"/>
      <c r="E40" s="221"/>
      <c r="F40" s="232">
        <f>IF(Northeast!P35="Pass","Pass",IF(Northeast!P35="PassBecauseBlankAllowed","Pass",IF(Northeast!P35="PassBecauseNoConstraints","Pass","Fail")))</f>
      </c>
      <c r="G40" s="221"/>
      <c r="H40" s="21"/>
    </row>
    <row r="41" spans="1:8" ht="7.5" customHeight="1">
      <c r="A41" s="21"/>
      <c r="B41" s="24"/>
      <c r="C41" s="231"/>
      <c r="D41" s="24"/>
      <c r="E41" s="221"/>
      <c r="F41" s="122"/>
      <c r="G41" s="221"/>
      <c r="H41" s="21"/>
    </row>
    <row r="42" spans="1:8" ht="15" hidden="1">
      <c r="A42" s="21"/>
      <c r="B42" s="24"/>
      <c r="C42" s="231"/>
      <c r="D42" s="24"/>
      <c r="E42" s="221"/>
      <c r="F42" s="122"/>
      <c r="G42" s="221"/>
      <c r="H42" s="21"/>
    </row>
    <row r="43" spans="1:8" ht="15">
      <c r="A43" s="21"/>
      <c r="B43" s="24"/>
      <c r="C43" s="225">
        <f>HYPERLINK("#'Northeast'!C54","Past 12 Months: Sales Beginning June 2025 And Ending May 2026")</f>
      </c>
      <c r="D43" s="24"/>
      <c r="E43" s="221"/>
      <c r="F43" s="232">
        <f>IF(Northeast!P54="Pass","Pass",IF(Northeast!P54="PassBecauseBlankAllowed","Pass",IF(Northeast!P54="PassBecauseNoConstraints","Pass","Fail")))</f>
      </c>
      <c r="G43" s="221"/>
      <c r="H43" s="21"/>
    </row>
    <row r="44" spans="1:8" ht="7.5" customHeight="1">
      <c r="A44" s="21"/>
      <c r="B44" s="24"/>
      <c r="C44" s="231"/>
      <c r="D44" s="24"/>
      <c r="E44" s="221"/>
      <c r="F44" s="122"/>
      <c r="G44" s="221"/>
      <c r="H44" s="21"/>
    </row>
    <row r="45" spans="1:8" ht="15" hidden="1">
      <c r="A45" s="21"/>
      <c r="B45" s="24"/>
      <c r="C45" s="231"/>
      <c r="D45" s="24"/>
      <c r="E45" s="221"/>
      <c r="F45" s="122"/>
      <c r="G45" s="221"/>
      <c r="H45" s="21"/>
    </row>
    <row r="46" spans="1:8" ht="15">
      <c r="A46" s="21"/>
      <c r="B46" s="24"/>
      <c r="C46" s="225">
        <f>HYPERLINK("#'Northeast'!C55","Prior 12 Months: Sales Beginning June 2024 And Ending May 2025")</f>
      </c>
      <c r="D46" s="24"/>
      <c r="E46" s="221"/>
      <c r="F46" s="232">
        <f>IF(Northeast!P55="Pass","Pass",IF(Northeast!P55="PassBecauseBlankAllowed","Pass",IF(Northeast!P55="PassBecauseNoConstraints","Pass","Fail")))</f>
      </c>
      <c r="G46" s="221"/>
      <c r="H46" s="21"/>
    </row>
    <row r="47" spans="1:8" ht="7.5" customHeight="1">
      <c r="A47" s="21"/>
      <c r="B47" s="24"/>
      <c r="C47" s="231"/>
      <c r="D47" s="24"/>
      <c r="E47" s="221"/>
      <c r="F47" s="122"/>
      <c r="G47" s="221"/>
      <c r="H47" s="21"/>
    </row>
    <row r="48" spans="1:8" ht="15" hidden="1">
      <c r="A48" s="21"/>
      <c r="B48" s="24"/>
      <c r="C48" s="231"/>
      <c r="D48" s="24"/>
      <c r="E48" s="221"/>
      <c r="F48" s="122"/>
      <c r="G48" s="221"/>
      <c r="H48" s="21"/>
    </row>
    <row r="49" spans="1:8" ht="15">
      <c r="A49" s="21"/>
      <c r="B49" s="24"/>
      <c r="C49" s="225">
        <f>HYPERLINK("#'Northeast'!C81","Credit Sales For The Month of May 2026")</f>
      </c>
      <c r="D49" s="24"/>
      <c r="E49" s="221"/>
      <c r="F49" s="232">
        <f>IF(Northeast!P81="Pass","Pass",IF(Northeast!P81="PassBecauseBlankAllowed","Pass",IF(Northeast!P81="PassBecauseNoConstraints","Pass","Fail")))</f>
      </c>
      <c r="G49" s="221"/>
      <c r="H49" s="21"/>
    </row>
    <row r="50" spans="1:8" ht="7.5" customHeight="1">
      <c r="A50" s="21"/>
      <c r="B50" s="24"/>
      <c r="C50" s="231"/>
      <c r="D50" s="24"/>
      <c r="E50" s="221"/>
      <c r="F50" s="122"/>
      <c r="G50" s="221"/>
      <c r="H50" s="21"/>
    </row>
    <row r="51" spans="1:8" ht="15" hidden="1">
      <c r="A51" s="21"/>
      <c r="B51" s="24"/>
      <c r="C51" s="231"/>
      <c r="D51" s="24"/>
      <c r="E51" s="221"/>
      <c r="F51" s="122"/>
      <c r="G51" s="221"/>
      <c r="H51" s="21"/>
    </row>
    <row r="52" spans="1:8" ht="15">
      <c r="A52" s="21"/>
      <c r="B52" s="24"/>
      <c r="C52" s="225">
        <f>HYPERLINK("#'Northeast'!C82","Accounts Receivable as of The Last Day of May 2026")</f>
      </c>
      <c r="D52" s="24"/>
      <c r="E52" s="221"/>
      <c r="F52" s="232">
        <f>IF(Northeast!P82="Pass","Pass",IF(Northeast!P82="PassBecauseBlankAllowed","Pass",IF(Northeast!P82="PassBecauseNoConstraints","Pass","Fail")))</f>
      </c>
      <c r="G52" s="221"/>
      <c r="H52" s="21"/>
    </row>
    <row r="53" spans="1:8" ht="7.5" customHeight="1">
      <c r="A53" s="21"/>
      <c r="B53" s="24"/>
      <c r="C53" s="231"/>
      <c r="D53" s="24"/>
      <c r="E53" s="221"/>
      <c r="F53" s="122"/>
      <c r="G53" s="221"/>
      <c r="H53" s="21"/>
    </row>
    <row r="54" spans="1:8" ht="15" hidden="1">
      <c r="A54" s="21"/>
      <c r="B54" s="24"/>
      <c r="C54" s="231"/>
      <c r="D54" s="24"/>
      <c r="E54" s="221"/>
      <c r="F54" s="122"/>
      <c r="G54" s="221"/>
      <c r="H54" s="21"/>
    </row>
    <row r="55" spans="1:8" ht="15">
      <c r="A55" s="21"/>
      <c r="B55" s="24"/>
      <c r="C55" s="225">
        <f>HYPERLINK("#'Northeast'!C103","Number of Employees")</f>
      </c>
      <c r="D55" s="24"/>
      <c r="E55" s="221"/>
      <c r="F55" s="232">
        <f>IF(Northeast!P103="Pass","Pass",IF(Northeast!P103="PassBecauseBlankAllowed","Pass",IF(Northeast!P103="PassBecauseNoConstraints","Pass","Fail")))</f>
      </c>
      <c r="G55" s="221"/>
      <c r="H55" s="21"/>
    </row>
    <row r="56" spans="1:8" ht="7.5" customHeight="1">
      <c r="A56" s="21"/>
      <c r="B56" s="24"/>
      <c r="C56" s="231"/>
      <c r="D56" s="24"/>
      <c r="E56" s="221"/>
      <c r="F56" s="122"/>
      <c r="G56" s="221"/>
      <c r="H56" s="21"/>
    </row>
    <row r="57" spans="1:8" ht="15" hidden="1">
      <c r="A57" s="21"/>
      <c r="B57" s="24"/>
      <c r="C57" s="231"/>
      <c r="D57" s="24"/>
      <c r="E57" s="221"/>
      <c r="F57" s="122"/>
      <c r="G57" s="221"/>
      <c r="H57" s="21"/>
    </row>
    <row r="58" spans="1:8" ht="15">
      <c r="A58" s="21"/>
      <c r="B58" s="24"/>
      <c r="C58" s="225">
        <f>HYPERLINK("#'Northeast'!C122","Last Month's Inventory Balance: End of May 2026")</f>
      </c>
      <c r="D58" s="24"/>
      <c r="E58" s="221"/>
      <c r="F58" s="232">
        <f>IF(Northeast!P122="Pass","Pass",IF(Northeast!P122="PassBecauseBlankAllowed","Pass",IF(Northeast!P122="PassBecauseNoConstraints","Pass","Fail")))</f>
      </c>
      <c r="G58" s="221"/>
      <c r="H58" s="21"/>
    </row>
    <row r="59" spans="1:8" ht="7.5" customHeight="1">
      <c r="A59" s="21"/>
      <c r="B59" s="24"/>
      <c r="C59" s="231"/>
      <c r="D59" s="24"/>
      <c r="E59" s="221"/>
      <c r="F59" s="122"/>
      <c r="G59" s="221"/>
      <c r="H59" s="21"/>
    </row>
    <row r="60" spans="1:8" ht="15" hidden="1">
      <c r="A60" s="21"/>
      <c r="B60" s="24"/>
      <c r="C60" s="231"/>
      <c r="D60" s="24"/>
      <c r="E60" s="221"/>
      <c r="F60" s="122"/>
      <c r="G60" s="221"/>
      <c r="H60" s="21"/>
    </row>
    <row r="61" spans="1:8" ht="15">
      <c r="A61" s="21"/>
      <c r="B61" s="24"/>
      <c r="C61" s="225">
        <f>HYPERLINK("#'Northeast'!C123","Last Year's Inventory Balance: End of May 2025")</f>
      </c>
      <c r="D61" s="24"/>
      <c r="E61" s="221"/>
      <c r="F61" s="232">
        <f>IF(Northeast!P123="Pass","Pass",IF(Northeast!P123="PassBecauseBlankAllowed","Pass",IF(Northeast!P123="PassBecauseNoConstraints","Pass","Fail")))</f>
      </c>
      <c r="G61" s="221"/>
      <c r="H61" s="21"/>
    </row>
    <row r="62" spans="1:8" ht="7.5" customHeight="1">
      <c r="A62" s="21"/>
      <c r="B62" s="24"/>
      <c r="C62" s="231"/>
      <c r="D62" s="24"/>
      <c r="E62" s="221"/>
      <c r="F62" s="122"/>
      <c r="G62" s="221"/>
      <c r="H62" s="21"/>
    </row>
    <row r="63" spans="1:8" ht="22.5" customHeight="1">
      <c r="A63" s="21"/>
      <c r="B63" s="24"/>
      <c r="C63" s="230"/>
      <c r="D63" s="24"/>
      <c r="E63" s="221"/>
      <c r="F63" s="122"/>
      <c r="G63" s="221"/>
      <c r="H63" s="21"/>
    </row>
    <row r="64" spans="1:8" ht="15" customHeight="1">
      <c r="A64" s="21"/>
      <c r="B64" s="24"/>
      <c r="C64" s="38" t="s">
        <v>168</v>
      </c>
      <c r="D64" s="24"/>
      <c r="E64" s="221"/>
      <c r="F64" s="122"/>
      <c r="G64" s="221"/>
      <c r="H64" s="21"/>
    </row>
    <row r="65" spans="1:8" ht="7.5" customHeight="1">
      <c r="A65" s="21"/>
      <c r="B65" s="24"/>
      <c r="C65" s="230"/>
      <c r="D65" s="24"/>
      <c r="E65" s="221"/>
      <c r="F65" s="122"/>
      <c r="G65" s="221"/>
      <c r="H65" s="21"/>
    </row>
    <row r="66" spans="1:8" ht="15" hidden="1">
      <c r="A66" s="21"/>
      <c r="B66" s="24"/>
      <c r="C66" s="231"/>
      <c r="D66" s="24"/>
      <c r="E66" s="221"/>
      <c r="F66" s="122"/>
      <c r="G66" s="221"/>
      <c r="H66" s="21"/>
    </row>
    <row r="67" spans="1:8" ht="15">
      <c r="A67" s="21"/>
      <c r="B67" s="24"/>
      <c r="C67" s="225">
        <f>HYPERLINK("#'Mid-Atlantic'!C33","Last Month: Sales For The Month of May 2026")</f>
      </c>
      <c r="D67" s="24"/>
      <c r="E67" s="221"/>
      <c r="F67" s="232">
        <f>IF('Mid-Atlantic'!P33="Pass","Pass",IF('Mid-Atlantic'!P33="PassBecauseBlankAllowed","Pass",IF('Mid-Atlantic'!P33="PassBecauseNoConstraints","Pass","Fail")))</f>
      </c>
      <c r="G67" s="221"/>
      <c r="H67" s="21"/>
    </row>
    <row r="68" spans="1:8" ht="7.5" customHeight="1">
      <c r="A68" s="21"/>
      <c r="B68" s="24"/>
      <c r="C68" s="231"/>
      <c r="D68" s="24"/>
      <c r="E68" s="221"/>
      <c r="F68" s="122"/>
      <c r="G68" s="221"/>
      <c r="H68" s="21"/>
    </row>
    <row r="69" spans="1:8" ht="15" hidden="1">
      <c r="A69" s="21"/>
      <c r="B69" s="24"/>
      <c r="C69" s="231"/>
      <c r="D69" s="24"/>
      <c r="E69" s="221"/>
      <c r="F69" s="122"/>
      <c r="G69" s="221"/>
      <c r="H69" s="21"/>
    </row>
    <row r="70" spans="1:8" ht="15">
      <c r="A70" s="21"/>
      <c r="B70" s="24"/>
      <c r="C70" s="225">
        <f>HYPERLINK("#'Mid-Atlantic'!C34","A Year Ago: Sales For The Month of May 2025")</f>
      </c>
      <c r="D70" s="24"/>
      <c r="E70" s="221"/>
      <c r="F70" s="232">
        <f>IF('Mid-Atlantic'!P34="Pass","Pass",IF('Mid-Atlantic'!P34="PassBecauseBlankAllowed","Pass",IF('Mid-Atlantic'!P34="PassBecauseNoConstraints","Pass","Fail")))</f>
      </c>
      <c r="G70" s="221"/>
      <c r="H70" s="21"/>
    </row>
    <row r="71" spans="1:8" ht="7.5" customHeight="1">
      <c r="A71" s="21"/>
      <c r="B71" s="24"/>
      <c r="C71" s="231"/>
      <c r="D71" s="24"/>
      <c r="E71" s="221"/>
      <c r="F71" s="122"/>
      <c r="G71" s="221"/>
      <c r="H71" s="21"/>
    </row>
    <row r="72" spans="1:8" ht="15" hidden="1">
      <c r="A72" s="21"/>
      <c r="B72" s="24"/>
      <c r="C72" s="231"/>
      <c r="D72" s="24"/>
      <c r="E72" s="221"/>
      <c r="F72" s="122"/>
      <c r="G72" s="221"/>
      <c r="H72" s="21"/>
    </row>
    <row r="73" spans="1:8" ht="15">
      <c r="A73" s="21"/>
      <c r="B73" s="24"/>
      <c r="C73" s="225">
        <f>HYPERLINK("#'Mid-Atlantic'!C53","Past 12 Months: Sales Beginning June 2025 And Ending May 2026")</f>
      </c>
      <c r="D73" s="24"/>
      <c r="E73" s="221"/>
      <c r="F73" s="232">
        <f>IF('Mid-Atlantic'!P53="Pass","Pass",IF('Mid-Atlantic'!P53="PassBecauseBlankAllowed","Pass",IF('Mid-Atlantic'!P53="PassBecauseNoConstraints","Pass","Fail")))</f>
      </c>
      <c r="G73" s="221"/>
      <c r="H73" s="21"/>
    </row>
    <row r="74" spans="1:8" ht="7.5" customHeight="1">
      <c r="A74" s="21"/>
      <c r="B74" s="24"/>
      <c r="C74" s="231"/>
      <c r="D74" s="24"/>
      <c r="E74" s="221"/>
      <c r="F74" s="122"/>
      <c r="G74" s="221"/>
      <c r="H74" s="21"/>
    </row>
    <row r="75" spans="1:8" ht="15" hidden="1">
      <c r="A75" s="21"/>
      <c r="B75" s="24"/>
      <c r="C75" s="231"/>
      <c r="D75" s="24"/>
      <c r="E75" s="221"/>
      <c r="F75" s="122"/>
      <c r="G75" s="221"/>
      <c r="H75" s="21"/>
    </row>
    <row r="76" spans="1:8" ht="15">
      <c r="A76" s="21"/>
      <c r="B76" s="24"/>
      <c r="C76" s="225">
        <f>HYPERLINK("#'Mid-Atlantic'!C54","Prior 12 Months: Sales Beginning June 2024 And Ending May 2025")</f>
      </c>
      <c r="D76" s="24"/>
      <c r="E76" s="221"/>
      <c r="F76" s="232">
        <f>IF('Mid-Atlantic'!P54="Pass","Pass",IF('Mid-Atlantic'!P54="PassBecauseBlankAllowed","Pass",IF('Mid-Atlantic'!P54="PassBecauseNoConstraints","Pass","Fail")))</f>
      </c>
      <c r="G76" s="221"/>
      <c r="H76" s="21"/>
    </row>
    <row r="77" spans="1:8" ht="7.5" customHeight="1">
      <c r="A77" s="21"/>
      <c r="B77" s="24"/>
      <c r="C77" s="231"/>
      <c r="D77" s="24"/>
      <c r="E77" s="221"/>
      <c r="F77" s="122"/>
      <c r="G77" s="221"/>
      <c r="H77" s="21"/>
    </row>
    <row r="78" spans="1:8" ht="15" hidden="1">
      <c r="A78" s="21"/>
      <c r="B78" s="24"/>
      <c r="C78" s="231"/>
      <c r="D78" s="24"/>
      <c r="E78" s="221"/>
      <c r="F78" s="122"/>
      <c r="G78" s="221"/>
      <c r="H78" s="21"/>
    </row>
    <row r="79" spans="1:8" ht="15">
      <c r="A79" s="21"/>
      <c r="B79" s="24"/>
      <c r="C79" s="225">
        <f>HYPERLINK("#'Mid-Atlantic'!C80","Credit Sales For The Month of May 2026")</f>
      </c>
      <c r="D79" s="24"/>
      <c r="E79" s="221"/>
      <c r="F79" s="232">
        <f>IF('Mid-Atlantic'!P80="Pass","Pass",IF('Mid-Atlantic'!P80="PassBecauseBlankAllowed","Pass",IF('Mid-Atlantic'!P80="PassBecauseNoConstraints","Pass","Fail")))</f>
      </c>
      <c r="G79" s="221"/>
      <c r="H79" s="21"/>
    </row>
    <row r="80" spans="1:8" ht="7.5" customHeight="1">
      <c r="A80" s="21"/>
      <c r="B80" s="24"/>
      <c r="C80" s="231"/>
      <c r="D80" s="24"/>
      <c r="E80" s="221"/>
      <c r="F80" s="122"/>
      <c r="G80" s="221"/>
      <c r="H80" s="21"/>
    </row>
    <row r="81" spans="1:8" ht="15" hidden="1">
      <c r="A81" s="21"/>
      <c r="B81" s="24"/>
      <c r="C81" s="231"/>
      <c r="D81" s="24"/>
      <c r="E81" s="221"/>
      <c r="F81" s="122"/>
      <c r="G81" s="221"/>
      <c r="H81" s="21"/>
    </row>
    <row r="82" spans="1:8" ht="15">
      <c r="A82" s="21"/>
      <c r="B82" s="24"/>
      <c r="C82" s="225">
        <f>HYPERLINK("#'Mid-Atlantic'!C81","Accounts Receivable as of The Last Day of May 2026")</f>
      </c>
      <c r="D82" s="24"/>
      <c r="E82" s="221"/>
      <c r="F82" s="232">
        <f>IF('Mid-Atlantic'!P81="Pass","Pass",IF('Mid-Atlantic'!P81="PassBecauseBlankAllowed","Pass",IF('Mid-Atlantic'!P81="PassBecauseNoConstraints","Pass","Fail")))</f>
      </c>
      <c r="G82" s="221"/>
      <c r="H82" s="21"/>
    </row>
    <row r="83" spans="1:8" ht="7.5" customHeight="1">
      <c r="A83" s="21"/>
      <c r="B83" s="24"/>
      <c r="C83" s="231"/>
      <c r="D83" s="24"/>
      <c r="E83" s="221"/>
      <c r="F83" s="122"/>
      <c r="G83" s="221"/>
      <c r="H83" s="21"/>
    </row>
    <row r="84" spans="1:8" ht="15" hidden="1">
      <c r="A84" s="21"/>
      <c r="B84" s="24"/>
      <c r="C84" s="231"/>
      <c r="D84" s="24"/>
      <c r="E84" s="221"/>
      <c r="F84" s="122"/>
      <c r="G84" s="221"/>
      <c r="H84" s="21"/>
    </row>
    <row r="85" spans="1:8" ht="15">
      <c r="A85" s="21"/>
      <c r="B85" s="24"/>
      <c r="C85" s="225">
        <f>HYPERLINK("#'Mid-Atlantic'!C102","Number of Employees")</f>
      </c>
      <c r="D85" s="24"/>
      <c r="E85" s="221"/>
      <c r="F85" s="232">
        <f>IF('Mid-Atlantic'!P102="Pass","Pass",IF('Mid-Atlantic'!P102="PassBecauseBlankAllowed","Pass",IF('Mid-Atlantic'!P102="PassBecauseNoConstraints","Pass","Fail")))</f>
      </c>
      <c r="G85" s="221"/>
      <c r="H85" s="21"/>
    </row>
    <row r="86" spans="1:8" ht="7.5" customHeight="1">
      <c r="A86" s="21"/>
      <c r="B86" s="24"/>
      <c r="C86" s="231"/>
      <c r="D86" s="24"/>
      <c r="E86" s="221"/>
      <c r="F86" s="122"/>
      <c r="G86" s="221"/>
      <c r="H86" s="21"/>
    </row>
    <row r="87" spans="1:8" ht="15" hidden="1">
      <c r="A87" s="21"/>
      <c r="B87" s="24"/>
      <c r="C87" s="231"/>
      <c r="D87" s="24"/>
      <c r="E87" s="221"/>
      <c r="F87" s="122"/>
      <c r="G87" s="221"/>
      <c r="H87" s="21"/>
    </row>
    <row r="88" spans="1:8" ht="15">
      <c r="A88" s="21"/>
      <c r="B88" s="24"/>
      <c r="C88" s="225">
        <f>HYPERLINK("#'Mid-Atlantic'!C121","Last Month's Inventory Balance: End of May 2026")</f>
      </c>
      <c r="D88" s="24"/>
      <c r="E88" s="221"/>
      <c r="F88" s="232">
        <f>IF('Mid-Atlantic'!P121="Pass","Pass",IF('Mid-Atlantic'!P121="PassBecauseBlankAllowed","Pass",IF('Mid-Atlantic'!P121="PassBecauseNoConstraints","Pass","Fail")))</f>
      </c>
      <c r="G88" s="221"/>
      <c r="H88" s="21"/>
    </row>
    <row r="89" spans="1:8" ht="7.5" customHeight="1">
      <c r="A89" s="21"/>
      <c r="B89" s="24"/>
      <c r="C89" s="231"/>
      <c r="D89" s="24"/>
      <c r="E89" s="221"/>
      <c r="F89" s="122"/>
      <c r="G89" s="221"/>
      <c r="H89" s="21"/>
    </row>
    <row r="90" spans="1:8" ht="15" hidden="1">
      <c r="A90" s="21"/>
      <c r="B90" s="24"/>
      <c r="C90" s="231"/>
      <c r="D90" s="24"/>
      <c r="E90" s="221"/>
      <c r="F90" s="122"/>
      <c r="G90" s="221"/>
      <c r="H90" s="21"/>
    </row>
    <row r="91" spans="1:8" ht="15">
      <c r="A91" s="21"/>
      <c r="B91" s="24"/>
      <c r="C91" s="225">
        <f>HYPERLINK("#'Mid-Atlantic'!C122","Last Year's Inventory Balance: End of May 2025")</f>
      </c>
      <c r="D91" s="24"/>
      <c r="E91" s="221"/>
      <c r="F91" s="232">
        <f>IF('Mid-Atlantic'!P122="Pass","Pass",IF('Mid-Atlantic'!P122="PassBecauseBlankAllowed","Pass",IF('Mid-Atlantic'!P122="PassBecauseNoConstraints","Pass","Fail")))</f>
      </c>
      <c r="G91" s="221"/>
      <c r="H91" s="21"/>
    </row>
    <row r="92" spans="1:8" ht="7.5" customHeight="1">
      <c r="A92" s="21"/>
      <c r="B92" s="24"/>
      <c r="C92" s="231"/>
      <c r="D92" s="24"/>
      <c r="E92" s="221"/>
      <c r="F92" s="122"/>
      <c r="G92" s="221"/>
      <c r="H92" s="21"/>
    </row>
    <row r="93" spans="1:8" ht="22.5" customHeight="1">
      <c r="A93" s="21"/>
      <c r="B93" s="24"/>
      <c r="C93" s="230"/>
      <c r="D93" s="24"/>
      <c r="E93" s="221"/>
      <c r="F93" s="122"/>
      <c r="G93" s="221"/>
      <c r="H93" s="21"/>
    </row>
    <row r="94" spans="1:8" ht="15" customHeight="1">
      <c r="A94" s="21"/>
      <c r="B94" s="24"/>
      <c r="C94" s="38" t="s">
        <v>167</v>
      </c>
      <c r="D94" s="24"/>
      <c r="E94" s="221"/>
      <c r="F94" s="122"/>
      <c r="G94" s="221"/>
      <c r="H94" s="21"/>
    </row>
    <row r="95" spans="1:8" ht="7.5" customHeight="1">
      <c r="A95" s="21"/>
      <c r="B95" s="24"/>
      <c r="C95" s="230"/>
      <c r="D95" s="24"/>
      <c r="E95" s="221"/>
      <c r="F95" s="122"/>
      <c r="G95" s="221"/>
      <c r="H95" s="21"/>
    </row>
    <row r="96" spans="1:8" ht="15" hidden="1">
      <c r="A96" s="21"/>
      <c r="B96" s="24"/>
      <c r="C96" s="231"/>
      <c r="D96" s="24"/>
      <c r="E96" s="221"/>
      <c r="F96" s="122"/>
      <c r="G96" s="221"/>
      <c r="H96" s="21"/>
    </row>
    <row r="97" spans="1:8" ht="15">
      <c r="A97" s="21"/>
      <c r="B97" s="24"/>
      <c r="C97" s="225">
        <f>HYPERLINK("#'Southeast'!C38","Last Month: Sales For The Month of May 2026")</f>
      </c>
      <c r="D97" s="24"/>
      <c r="E97" s="221"/>
      <c r="F97" s="232">
        <f>IF(Southeast!P38="Pass","Pass",IF(Southeast!P38="PassBecauseBlankAllowed","Pass",IF(Southeast!P38="PassBecauseNoConstraints","Pass","Fail")))</f>
      </c>
      <c r="G97" s="221"/>
      <c r="H97" s="21"/>
    </row>
    <row r="98" spans="1:8" ht="7.5" customHeight="1">
      <c r="A98" s="21"/>
      <c r="B98" s="24"/>
      <c r="C98" s="231"/>
      <c r="D98" s="24"/>
      <c r="E98" s="221"/>
      <c r="F98" s="122"/>
      <c r="G98" s="221"/>
      <c r="H98" s="21"/>
    </row>
    <row r="99" spans="1:8" ht="15" hidden="1">
      <c r="A99" s="21"/>
      <c r="B99" s="24"/>
      <c r="C99" s="231"/>
      <c r="D99" s="24"/>
      <c r="E99" s="221"/>
      <c r="F99" s="122"/>
      <c r="G99" s="221"/>
      <c r="H99" s="21"/>
    </row>
    <row r="100" spans="1:8" ht="15">
      <c r="A100" s="21"/>
      <c r="B100" s="24"/>
      <c r="C100" s="225">
        <f>HYPERLINK("#'Southeast'!C39","A Year Ago: Sales For The Month of May 2025")</f>
      </c>
      <c r="D100" s="24"/>
      <c r="E100" s="221"/>
      <c r="F100" s="232">
        <f>IF(Southeast!P39="Pass","Pass",IF(Southeast!P39="PassBecauseBlankAllowed","Pass",IF(Southeast!P39="PassBecauseNoConstraints","Pass","Fail")))</f>
      </c>
      <c r="G100" s="221"/>
      <c r="H100" s="21"/>
    </row>
    <row r="101" spans="1:8" ht="7.5" customHeight="1">
      <c r="A101" s="21"/>
      <c r="B101" s="24"/>
      <c r="C101" s="231"/>
      <c r="D101" s="24"/>
      <c r="E101" s="221"/>
      <c r="F101" s="122"/>
      <c r="G101" s="221"/>
      <c r="H101" s="21"/>
    </row>
    <row r="102" spans="1:8" ht="15" hidden="1">
      <c r="A102" s="21"/>
      <c r="B102" s="24"/>
      <c r="C102" s="231"/>
      <c r="D102" s="24"/>
      <c r="E102" s="221"/>
      <c r="F102" s="122"/>
      <c r="G102" s="221"/>
      <c r="H102" s="21"/>
    </row>
    <row r="103" spans="1:8" ht="15">
      <c r="A103" s="21"/>
      <c r="B103" s="24"/>
      <c r="C103" s="225">
        <f>HYPERLINK("#'Southeast'!C58","Past 12 Months: Sales Beginning June 2025 And Ending May 2026")</f>
      </c>
      <c r="D103" s="24"/>
      <c r="E103" s="221"/>
      <c r="F103" s="232">
        <f>IF(Southeast!P58="Pass","Pass",IF(Southeast!P58="PassBecauseBlankAllowed","Pass",IF(Southeast!P58="PassBecauseNoConstraints","Pass","Fail")))</f>
      </c>
      <c r="G103" s="221"/>
      <c r="H103" s="21"/>
    </row>
    <row r="104" spans="1:8" ht="7.5" customHeight="1">
      <c r="A104" s="21"/>
      <c r="B104" s="24"/>
      <c r="C104" s="231"/>
      <c r="D104" s="24"/>
      <c r="E104" s="221"/>
      <c r="F104" s="122"/>
      <c r="G104" s="221"/>
      <c r="H104" s="21"/>
    </row>
    <row r="105" spans="1:8" ht="15" hidden="1">
      <c r="A105" s="21"/>
      <c r="B105" s="24"/>
      <c r="C105" s="231"/>
      <c r="D105" s="24"/>
      <c r="E105" s="221"/>
      <c r="F105" s="122"/>
      <c r="G105" s="221"/>
      <c r="H105" s="21"/>
    </row>
    <row r="106" spans="1:8" ht="15">
      <c r="A106" s="21"/>
      <c r="B106" s="24"/>
      <c r="C106" s="225">
        <f>HYPERLINK("#'Southeast'!C59","Prior 12 Months: Sales Beginning June 2024 And Ending May 2025")</f>
      </c>
      <c r="D106" s="24"/>
      <c r="E106" s="221"/>
      <c r="F106" s="232">
        <f>IF(Southeast!P59="Pass","Pass",IF(Southeast!P59="PassBecauseBlankAllowed","Pass",IF(Southeast!P59="PassBecauseNoConstraints","Pass","Fail")))</f>
      </c>
      <c r="G106" s="221"/>
      <c r="H106" s="21"/>
    </row>
    <row r="107" spans="1:8" ht="7.5" customHeight="1">
      <c r="A107" s="21"/>
      <c r="B107" s="24"/>
      <c r="C107" s="231"/>
      <c r="D107" s="24"/>
      <c r="E107" s="221"/>
      <c r="F107" s="122"/>
      <c r="G107" s="221"/>
      <c r="H107" s="21"/>
    </row>
    <row r="108" spans="1:8" ht="15" hidden="1">
      <c r="A108" s="21"/>
      <c r="B108" s="24"/>
      <c r="C108" s="231"/>
      <c r="D108" s="24"/>
      <c r="E108" s="221"/>
      <c r="F108" s="122"/>
      <c r="G108" s="221"/>
      <c r="H108" s="21"/>
    </row>
    <row r="109" spans="1:8" ht="15">
      <c r="A109" s="21"/>
      <c r="B109" s="24"/>
      <c r="C109" s="225">
        <f>HYPERLINK("#'Southeast'!C85","Credit Sales For The Month of May 2026")</f>
      </c>
      <c r="D109" s="24"/>
      <c r="E109" s="221"/>
      <c r="F109" s="232">
        <f>IF(Southeast!P85="Pass","Pass",IF(Southeast!P85="PassBecauseBlankAllowed","Pass",IF(Southeast!P85="PassBecauseNoConstraints","Pass","Fail")))</f>
      </c>
      <c r="G109" s="221"/>
      <c r="H109" s="21"/>
    </row>
    <row r="110" spans="1:8" ht="7.5" customHeight="1">
      <c r="A110" s="21"/>
      <c r="B110" s="24"/>
      <c r="C110" s="231"/>
      <c r="D110" s="24"/>
      <c r="E110" s="221"/>
      <c r="F110" s="122"/>
      <c r="G110" s="221"/>
      <c r="H110" s="21"/>
    </row>
    <row r="111" spans="1:8" ht="15" hidden="1">
      <c r="A111" s="21"/>
      <c r="B111" s="24"/>
      <c r="C111" s="231"/>
      <c r="D111" s="24"/>
      <c r="E111" s="221"/>
      <c r="F111" s="122"/>
      <c r="G111" s="221"/>
      <c r="H111" s="21"/>
    </row>
    <row r="112" spans="1:8" ht="15">
      <c r="A112" s="21"/>
      <c r="B112" s="24"/>
      <c r="C112" s="225">
        <f>HYPERLINK("#'Southeast'!C86","Accounts Receivable as of The Last Day of May 2026")</f>
      </c>
      <c r="D112" s="24"/>
      <c r="E112" s="221"/>
      <c r="F112" s="232">
        <f>IF(Southeast!P86="Pass","Pass",IF(Southeast!P86="PassBecauseBlankAllowed","Pass",IF(Southeast!P86="PassBecauseNoConstraints","Pass","Fail")))</f>
      </c>
      <c r="G112" s="221"/>
      <c r="H112" s="21"/>
    </row>
    <row r="113" spans="1:8" ht="7.5" customHeight="1">
      <c r="A113" s="21"/>
      <c r="B113" s="24"/>
      <c r="C113" s="231"/>
      <c r="D113" s="24"/>
      <c r="E113" s="221"/>
      <c r="F113" s="122"/>
      <c r="G113" s="221"/>
      <c r="H113" s="21"/>
    </row>
    <row r="114" spans="1:8" ht="15" hidden="1">
      <c r="A114" s="21"/>
      <c r="B114" s="24"/>
      <c r="C114" s="231"/>
      <c r="D114" s="24"/>
      <c r="E114" s="221"/>
      <c r="F114" s="122"/>
      <c r="G114" s="221"/>
      <c r="H114" s="21"/>
    </row>
    <row r="115" spans="1:8" ht="15">
      <c r="A115" s="21"/>
      <c r="B115" s="24"/>
      <c r="C115" s="225">
        <f>HYPERLINK("#'Southeast'!C107","Number of Employees")</f>
      </c>
      <c r="D115" s="24"/>
      <c r="E115" s="221"/>
      <c r="F115" s="232">
        <f>IF(Southeast!P107="Pass","Pass",IF(Southeast!P107="PassBecauseBlankAllowed","Pass",IF(Southeast!P107="PassBecauseNoConstraints","Pass","Fail")))</f>
      </c>
      <c r="G115" s="221"/>
      <c r="H115" s="21"/>
    </row>
    <row r="116" spans="1:8" ht="7.5" customHeight="1">
      <c r="A116" s="21"/>
      <c r="B116" s="24"/>
      <c r="C116" s="231"/>
      <c r="D116" s="24"/>
      <c r="E116" s="221"/>
      <c r="F116" s="122"/>
      <c r="G116" s="221"/>
      <c r="H116" s="21"/>
    </row>
    <row r="117" spans="1:8" ht="15" hidden="1">
      <c r="A117" s="21"/>
      <c r="B117" s="24"/>
      <c r="C117" s="231"/>
      <c r="D117" s="24"/>
      <c r="E117" s="221"/>
      <c r="F117" s="122"/>
      <c r="G117" s="221"/>
      <c r="H117" s="21"/>
    </row>
    <row r="118" spans="1:8" ht="15">
      <c r="A118" s="21"/>
      <c r="B118" s="24"/>
      <c r="C118" s="225">
        <f>HYPERLINK("#'Southeast'!C126","Last Month's Inventory Balance: End of May 2026")</f>
      </c>
      <c r="D118" s="24"/>
      <c r="E118" s="221"/>
      <c r="F118" s="232">
        <f>IF(Southeast!P126="Pass","Pass",IF(Southeast!P126="PassBecauseBlankAllowed","Pass",IF(Southeast!P126="PassBecauseNoConstraints","Pass","Fail")))</f>
      </c>
      <c r="G118" s="221"/>
      <c r="H118" s="21"/>
    </row>
    <row r="119" spans="1:8" ht="7.5" customHeight="1">
      <c r="A119" s="21"/>
      <c r="B119" s="24"/>
      <c r="C119" s="231"/>
      <c r="D119" s="24"/>
      <c r="E119" s="221"/>
      <c r="F119" s="122"/>
      <c r="G119" s="221"/>
      <c r="H119" s="21"/>
    </row>
    <row r="120" spans="1:8" ht="15" hidden="1">
      <c r="A120" s="21"/>
      <c r="B120" s="24"/>
      <c r="C120" s="231"/>
      <c r="D120" s="24"/>
      <c r="E120" s="221"/>
      <c r="F120" s="122"/>
      <c r="G120" s="221"/>
      <c r="H120" s="21"/>
    </row>
    <row r="121" spans="1:8" ht="15">
      <c r="A121" s="21"/>
      <c r="B121" s="24"/>
      <c r="C121" s="225">
        <f>HYPERLINK("#'Southeast'!C127","Last Year's Inventory Balance: End of May 2025")</f>
      </c>
      <c r="D121" s="24"/>
      <c r="E121" s="221"/>
      <c r="F121" s="232">
        <f>IF(Southeast!P127="Pass","Pass",IF(Southeast!P127="PassBecauseBlankAllowed","Pass",IF(Southeast!P127="PassBecauseNoConstraints","Pass","Fail")))</f>
      </c>
      <c r="G121" s="221"/>
      <c r="H121" s="21"/>
    </row>
    <row r="122" spans="1:8" ht="7.5" customHeight="1">
      <c r="A122" s="21"/>
      <c r="B122" s="24"/>
      <c r="C122" s="231"/>
      <c r="D122" s="24"/>
      <c r="E122" s="221"/>
      <c r="F122" s="122"/>
      <c r="G122" s="221"/>
      <c r="H122" s="21"/>
    </row>
    <row r="123" spans="1:8" ht="22.5" customHeight="1">
      <c r="A123" s="21"/>
      <c r="B123" s="24"/>
      <c r="C123" s="230"/>
      <c r="D123" s="24"/>
      <c r="E123" s="221"/>
      <c r="F123" s="122"/>
      <c r="G123" s="221"/>
      <c r="H123" s="21"/>
    </row>
    <row r="124" spans="1:8" ht="15" customHeight="1">
      <c r="A124" s="21"/>
      <c r="B124" s="24"/>
      <c r="C124" s="38" t="s">
        <v>166</v>
      </c>
      <c r="D124" s="24"/>
      <c r="E124" s="221"/>
      <c r="F124" s="122"/>
      <c r="G124" s="221"/>
      <c r="H124" s="21"/>
    </row>
    <row r="125" spans="1:8" ht="7.5" customHeight="1">
      <c r="A125" s="21"/>
      <c r="B125" s="24"/>
      <c r="C125" s="230"/>
      <c r="D125" s="24"/>
      <c r="E125" s="221"/>
      <c r="F125" s="122"/>
      <c r="G125" s="221"/>
      <c r="H125" s="21"/>
    </row>
    <row r="126" spans="1:8" ht="15" hidden="1">
      <c r="A126" s="21"/>
      <c r="B126" s="24"/>
      <c r="C126" s="231"/>
      <c r="D126" s="24"/>
      <c r="E126" s="221"/>
      <c r="F126" s="122"/>
      <c r="G126" s="221"/>
      <c r="H126" s="21"/>
    </row>
    <row r="127" spans="1:8" ht="15">
      <c r="A127" s="21"/>
      <c r="B127" s="24"/>
      <c r="C127" s="225">
        <f>HYPERLINK("#'Great Lakes'!C42","Last Month: Sales For The Month of May 2026")</f>
      </c>
      <c r="D127" s="24"/>
      <c r="E127" s="221"/>
      <c r="F127" s="232">
        <f>IF('Great Lakes'!P42="Pass","Pass",IF('Great Lakes'!P42="PassBecauseBlankAllowed","Pass",IF('Great Lakes'!P42="PassBecauseNoConstraints","Pass","Fail")))</f>
      </c>
      <c r="G127" s="221"/>
      <c r="H127" s="21"/>
    </row>
    <row r="128" spans="1:8" ht="7.5" customHeight="1">
      <c r="A128" s="21"/>
      <c r="B128" s="24"/>
      <c r="C128" s="231"/>
      <c r="D128" s="24"/>
      <c r="E128" s="221"/>
      <c r="F128" s="122"/>
      <c r="G128" s="221"/>
      <c r="H128" s="21"/>
    </row>
    <row r="129" spans="1:8" ht="15" hidden="1">
      <c r="A129" s="21"/>
      <c r="B129" s="24"/>
      <c r="C129" s="231"/>
      <c r="D129" s="24"/>
      <c r="E129" s="221"/>
      <c r="F129" s="122"/>
      <c r="G129" s="221"/>
      <c r="H129" s="21"/>
    </row>
    <row r="130" spans="1:8" ht="15">
      <c r="A130" s="21"/>
      <c r="B130" s="24"/>
      <c r="C130" s="225">
        <f>HYPERLINK("#'Great Lakes'!C43","A Year Ago: Sales For The Month of May 2025")</f>
      </c>
      <c r="D130" s="24"/>
      <c r="E130" s="221"/>
      <c r="F130" s="232">
        <f>IF('Great Lakes'!P43="Pass","Pass",IF('Great Lakes'!P43="PassBecauseBlankAllowed","Pass",IF('Great Lakes'!P43="PassBecauseNoConstraints","Pass","Fail")))</f>
      </c>
      <c r="G130" s="221"/>
      <c r="H130" s="21"/>
    </row>
    <row r="131" spans="1:8" ht="7.5" customHeight="1">
      <c r="A131" s="21"/>
      <c r="B131" s="24"/>
      <c r="C131" s="231"/>
      <c r="D131" s="24"/>
      <c r="E131" s="221"/>
      <c r="F131" s="122"/>
      <c r="G131" s="221"/>
      <c r="H131" s="21"/>
    </row>
    <row r="132" spans="1:8" ht="15" hidden="1">
      <c r="A132" s="21"/>
      <c r="B132" s="24"/>
      <c r="C132" s="231"/>
      <c r="D132" s="24"/>
      <c r="E132" s="221"/>
      <c r="F132" s="122"/>
      <c r="G132" s="221"/>
      <c r="H132" s="21"/>
    </row>
    <row r="133" spans="1:8" ht="15">
      <c r="A133" s="21"/>
      <c r="B133" s="24"/>
      <c r="C133" s="225">
        <f>HYPERLINK("#'Great Lakes'!C62","Past 12 Months: Sales Beginning June 2025 And Ending May 2026")</f>
      </c>
      <c r="D133" s="24"/>
      <c r="E133" s="221"/>
      <c r="F133" s="232">
        <f>IF('Great Lakes'!P62="Pass","Pass",IF('Great Lakes'!P62="PassBecauseBlankAllowed","Pass",IF('Great Lakes'!P62="PassBecauseNoConstraints","Pass","Fail")))</f>
      </c>
      <c r="G133" s="221"/>
      <c r="H133" s="21"/>
    </row>
    <row r="134" spans="1:8" ht="7.5" customHeight="1">
      <c r="A134" s="21"/>
      <c r="B134" s="24"/>
      <c r="C134" s="231"/>
      <c r="D134" s="24"/>
      <c r="E134" s="221"/>
      <c r="F134" s="122"/>
      <c r="G134" s="221"/>
      <c r="H134" s="21"/>
    </row>
    <row r="135" spans="1:8" ht="15" hidden="1">
      <c r="A135" s="21"/>
      <c r="B135" s="24"/>
      <c r="C135" s="231"/>
      <c r="D135" s="24"/>
      <c r="E135" s="221"/>
      <c r="F135" s="122"/>
      <c r="G135" s="221"/>
      <c r="H135" s="21"/>
    </row>
    <row r="136" spans="1:8" ht="15">
      <c r="A136" s="21"/>
      <c r="B136" s="24"/>
      <c r="C136" s="225">
        <f>HYPERLINK("#'Great Lakes'!C63","Prior 12 Months: Sales Beginning June 2024 And Ending May 2025")</f>
      </c>
      <c r="D136" s="24"/>
      <c r="E136" s="221"/>
      <c r="F136" s="232">
        <f>IF('Great Lakes'!P63="Pass","Pass",IF('Great Lakes'!P63="PassBecauseBlankAllowed","Pass",IF('Great Lakes'!P63="PassBecauseNoConstraints","Pass","Fail")))</f>
      </c>
      <c r="G136" s="221"/>
      <c r="H136" s="21"/>
    </row>
    <row r="137" spans="1:8" ht="7.5" customHeight="1">
      <c r="A137" s="21"/>
      <c r="B137" s="24"/>
      <c r="C137" s="231"/>
      <c r="D137" s="24"/>
      <c r="E137" s="221"/>
      <c r="F137" s="122"/>
      <c r="G137" s="221"/>
      <c r="H137" s="21"/>
    </row>
    <row r="138" spans="1:8" ht="15" hidden="1">
      <c r="A138" s="21"/>
      <c r="B138" s="24"/>
      <c r="C138" s="231"/>
      <c r="D138" s="24"/>
      <c r="E138" s="221"/>
      <c r="F138" s="122"/>
      <c r="G138" s="221"/>
      <c r="H138" s="21"/>
    </row>
    <row r="139" spans="1:8" ht="15">
      <c r="A139" s="21"/>
      <c r="B139" s="24"/>
      <c r="C139" s="225">
        <f>HYPERLINK("#'Great Lakes'!C89","Credit Sales For The Month of May 2026")</f>
      </c>
      <c r="D139" s="24"/>
      <c r="E139" s="221"/>
      <c r="F139" s="232">
        <f>IF('Great Lakes'!P89="Pass","Pass",IF('Great Lakes'!P89="PassBecauseBlankAllowed","Pass",IF('Great Lakes'!P89="PassBecauseNoConstraints","Pass","Fail")))</f>
      </c>
      <c r="G139" s="221"/>
      <c r="H139" s="21"/>
    </row>
    <row r="140" spans="1:8" ht="7.5" customHeight="1">
      <c r="A140" s="21"/>
      <c r="B140" s="24"/>
      <c r="C140" s="231"/>
      <c r="D140" s="24"/>
      <c r="E140" s="221"/>
      <c r="F140" s="122"/>
      <c r="G140" s="221"/>
      <c r="H140" s="21"/>
    </row>
    <row r="141" spans="1:8" ht="15" hidden="1">
      <c r="A141" s="21"/>
      <c r="B141" s="24"/>
      <c r="C141" s="231"/>
      <c r="D141" s="24"/>
      <c r="E141" s="221"/>
      <c r="F141" s="122"/>
      <c r="G141" s="221"/>
      <c r="H141" s="21"/>
    </row>
    <row r="142" spans="1:8" ht="15">
      <c r="A142" s="21"/>
      <c r="B142" s="24"/>
      <c r="C142" s="225">
        <f>HYPERLINK("#'Great Lakes'!C90","Accounts Receivable as of The Last Day of May 2026")</f>
      </c>
      <c r="D142" s="24"/>
      <c r="E142" s="221"/>
      <c r="F142" s="232">
        <f>IF('Great Lakes'!P90="Pass","Pass",IF('Great Lakes'!P90="PassBecauseBlankAllowed","Pass",IF('Great Lakes'!P90="PassBecauseNoConstraints","Pass","Fail")))</f>
      </c>
      <c r="G142" s="221"/>
      <c r="H142" s="21"/>
    </row>
    <row r="143" spans="1:8" ht="7.5" customHeight="1">
      <c r="A143" s="21"/>
      <c r="B143" s="24"/>
      <c r="C143" s="231"/>
      <c r="D143" s="24"/>
      <c r="E143" s="221"/>
      <c r="F143" s="122"/>
      <c r="G143" s="221"/>
      <c r="H143" s="21"/>
    </row>
    <row r="144" spans="1:8" ht="15" hidden="1">
      <c r="A144" s="21"/>
      <c r="B144" s="24"/>
      <c r="C144" s="231"/>
      <c r="D144" s="24"/>
      <c r="E144" s="221"/>
      <c r="F144" s="122"/>
      <c r="G144" s="221"/>
      <c r="H144" s="21"/>
    </row>
    <row r="145" spans="1:8" ht="15">
      <c r="A145" s="21"/>
      <c r="B145" s="24"/>
      <c r="C145" s="225">
        <f>HYPERLINK("#'Great Lakes'!C111","Number of Employees")</f>
      </c>
      <c r="D145" s="24"/>
      <c r="E145" s="221"/>
      <c r="F145" s="232">
        <f>IF('Great Lakes'!P111="Pass","Pass",IF('Great Lakes'!P111="PassBecauseBlankAllowed","Pass",IF('Great Lakes'!P111="PassBecauseNoConstraints","Pass","Fail")))</f>
      </c>
      <c r="G145" s="221"/>
      <c r="H145" s="21"/>
    </row>
    <row r="146" spans="1:8" ht="7.5" customHeight="1">
      <c r="A146" s="21"/>
      <c r="B146" s="24"/>
      <c r="C146" s="231"/>
      <c r="D146" s="24"/>
      <c r="E146" s="221"/>
      <c r="F146" s="122"/>
      <c r="G146" s="221"/>
      <c r="H146" s="21"/>
    </row>
    <row r="147" spans="1:8" ht="15" hidden="1">
      <c r="A147" s="21"/>
      <c r="B147" s="24"/>
      <c r="C147" s="231"/>
      <c r="D147" s="24"/>
      <c r="E147" s="221"/>
      <c r="F147" s="122"/>
      <c r="G147" s="221"/>
      <c r="H147" s="21"/>
    </row>
    <row r="148" spans="1:8" ht="15">
      <c r="A148" s="21"/>
      <c r="B148" s="24"/>
      <c r="C148" s="225">
        <f>HYPERLINK("#'Great Lakes'!C130","Last Month's Inventory Balance: End of May 2026")</f>
      </c>
      <c r="D148" s="24"/>
      <c r="E148" s="221"/>
      <c r="F148" s="232">
        <f>IF('Great Lakes'!P130="Pass","Pass",IF('Great Lakes'!P130="PassBecauseBlankAllowed","Pass",IF('Great Lakes'!P130="PassBecauseNoConstraints","Pass","Fail")))</f>
      </c>
      <c r="G148" s="221"/>
      <c r="H148" s="21"/>
    </row>
    <row r="149" spans="1:8" ht="7.5" customHeight="1">
      <c r="A149" s="21"/>
      <c r="B149" s="24"/>
      <c r="C149" s="231"/>
      <c r="D149" s="24"/>
      <c r="E149" s="221"/>
      <c r="F149" s="122"/>
      <c r="G149" s="221"/>
      <c r="H149" s="21"/>
    </row>
    <row r="150" spans="1:8" ht="15" hidden="1">
      <c r="A150" s="21"/>
      <c r="B150" s="24"/>
      <c r="C150" s="231"/>
      <c r="D150" s="24"/>
      <c r="E150" s="221"/>
      <c r="F150" s="122"/>
      <c r="G150" s="221"/>
      <c r="H150" s="21"/>
    </row>
    <row r="151" spans="1:8" ht="15">
      <c r="A151" s="21"/>
      <c r="B151" s="24"/>
      <c r="C151" s="225">
        <f>HYPERLINK("#'Great Lakes'!C131","Last Year's Inventory Balance: End of May 2025")</f>
      </c>
      <c r="D151" s="24"/>
      <c r="E151" s="221"/>
      <c r="F151" s="232">
        <f>IF('Great Lakes'!P131="Pass","Pass",IF('Great Lakes'!P131="PassBecauseBlankAllowed","Pass",IF('Great Lakes'!P131="PassBecauseNoConstraints","Pass","Fail")))</f>
      </c>
      <c r="G151" s="221"/>
      <c r="H151" s="21"/>
    </row>
    <row r="152" spans="1:8" ht="7.5" customHeight="1">
      <c r="A152" s="21"/>
      <c r="B152" s="24"/>
      <c r="C152" s="231"/>
      <c r="D152" s="24"/>
      <c r="E152" s="221"/>
      <c r="F152" s="122"/>
      <c r="G152" s="221"/>
      <c r="H152" s="21"/>
    </row>
    <row r="153" spans="1:8" ht="22.5" customHeight="1">
      <c r="A153" s="21"/>
      <c r="B153" s="24"/>
      <c r="C153" s="230"/>
      <c r="D153" s="24"/>
      <c r="E153" s="221"/>
      <c r="F153" s="122"/>
      <c r="G153" s="221"/>
      <c r="H153" s="21"/>
    </row>
    <row r="154" spans="1:8" ht="15" customHeight="1">
      <c r="A154" s="21"/>
      <c r="B154" s="24"/>
      <c r="C154" s="38" t="s">
        <v>165</v>
      </c>
      <c r="D154" s="24"/>
      <c r="E154" s="221"/>
      <c r="F154" s="122"/>
      <c r="G154" s="221"/>
      <c r="H154" s="21"/>
    </row>
    <row r="155" spans="1:8" ht="7.5" customHeight="1">
      <c r="A155" s="21"/>
      <c r="B155" s="24"/>
      <c r="C155" s="230"/>
      <c r="D155" s="24"/>
      <c r="E155" s="221"/>
      <c r="F155" s="122"/>
      <c r="G155" s="221"/>
      <c r="H155" s="21"/>
    </row>
    <row r="156" spans="1:8" ht="15" hidden="1">
      <c r="A156" s="21"/>
      <c r="B156" s="24"/>
      <c r="C156" s="231"/>
      <c r="D156" s="24"/>
      <c r="E156" s="221"/>
      <c r="F156" s="122"/>
      <c r="G156" s="221"/>
      <c r="H156" s="21"/>
    </row>
    <row r="157" spans="1:8" ht="15">
      <c r="A157" s="21"/>
      <c r="B157" s="24"/>
      <c r="C157" s="225">
        <f>HYPERLINK("#'Central'!C37","Last Month: Sales For The Month of May 2026")</f>
      </c>
      <c r="D157" s="24"/>
      <c r="E157" s="221"/>
      <c r="F157" s="232">
        <f>IF(Central!P37="Pass","Pass",IF(Central!P37="PassBecauseBlankAllowed","Pass",IF(Central!P37="PassBecauseNoConstraints","Pass","Fail")))</f>
      </c>
      <c r="G157" s="221"/>
      <c r="H157" s="21"/>
    </row>
    <row r="158" spans="1:8" ht="7.5" customHeight="1">
      <c r="A158" s="21"/>
      <c r="B158" s="24"/>
      <c r="C158" s="231"/>
      <c r="D158" s="24"/>
      <c r="E158" s="221"/>
      <c r="F158" s="122"/>
      <c r="G158" s="221"/>
      <c r="H158" s="21"/>
    </row>
    <row r="159" spans="1:8" ht="15" hidden="1">
      <c r="A159" s="21"/>
      <c r="B159" s="24"/>
      <c r="C159" s="231"/>
      <c r="D159" s="24"/>
      <c r="E159" s="221"/>
      <c r="F159" s="122"/>
      <c r="G159" s="221"/>
      <c r="H159" s="21"/>
    </row>
    <row r="160" spans="1:8" ht="15">
      <c r="A160" s="21"/>
      <c r="B160" s="24"/>
      <c r="C160" s="225">
        <f>HYPERLINK("#'Central'!C38","A Year Ago: Sales For The Month of May 2025")</f>
      </c>
      <c r="D160" s="24"/>
      <c r="E160" s="221"/>
      <c r="F160" s="232">
        <f>IF(Central!P38="Pass","Pass",IF(Central!P38="PassBecauseBlankAllowed","Pass",IF(Central!P38="PassBecauseNoConstraints","Pass","Fail")))</f>
      </c>
      <c r="G160" s="221"/>
      <c r="H160" s="21"/>
    </row>
    <row r="161" spans="1:8" ht="7.5" customHeight="1">
      <c r="A161" s="21"/>
      <c r="B161" s="24"/>
      <c r="C161" s="231"/>
      <c r="D161" s="24"/>
      <c r="E161" s="221"/>
      <c r="F161" s="122"/>
      <c r="G161" s="221"/>
      <c r="H161" s="21"/>
    </row>
    <row r="162" spans="1:8" ht="15" hidden="1">
      <c r="A162" s="21"/>
      <c r="B162" s="24"/>
      <c r="C162" s="231"/>
      <c r="D162" s="24"/>
      <c r="E162" s="221"/>
      <c r="F162" s="122"/>
      <c r="G162" s="221"/>
      <c r="H162" s="21"/>
    </row>
    <row r="163" spans="1:8" ht="15">
      <c r="A163" s="21"/>
      <c r="B163" s="24"/>
      <c r="C163" s="225">
        <f>HYPERLINK("#'Central'!C57","Past 12 Months: Sales Beginning June 2025 And Ending May 2026")</f>
      </c>
      <c r="D163" s="24"/>
      <c r="E163" s="221"/>
      <c r="F163" s="232">
        <f>IF(Central!P57="Pass","Pass",IF(Central!P57="PassBecauseBlankAllowed","Pass",IF(Central!P57="PassBecauseNoConstraints","Pass","Fail")))</f>
      </c>
      <c r="G163" s="221"/>
      <c r="H163" s="21"/>
    </row>
    <row r="164" spans="1:8" ht="7.5" customHeight="1">
      <c r="A164" s="21"/>
      <c r="B164" s="24"/>
      <c r="C164" s="231"/>
      <c r="D164" s="24"/>
      <c r="E164" s="221"/>
      <c r="F164" s="122"/>
      <c r="G164" s="221"/>
      <c r="H164" s="21"/>
    </row>
    <row r="165" spans="1:8" ht="15" hidden="1">
      <c r="A165" s="21"/>
      <c r="B165" s="24"/>
      <c r="C165" s="231"/>
      <c r="D165" s="24"/>
      <c r="E165" s="221"/>
      <c r="F165" s="122"/>
      <c r="G165" s="221"/>
      <c r="H165" s="21"/>
    </row>
    <row r="166" spans="1:8" ht="15">
      <c r="A166" s="21"/>
      <c r="B166" s="24"/>
      <c r="C166" s="225">
        <f>HYPERLINK("#'Central'!C58","Prior 12 Months: Sales Beginning June 2024 And Ending May 2025")</f>
      </c>
      <c r="D166" s="24"/>
      <c r="E166" s="221"/>
      <c r="F166" s="232">
        <f>IF(Central!P58="Pass","Pass",IF(Central!P58="PassBecauseBlankAllowed","Pass",IF(Central!P58="PassBecauseNoConstraints","Pass","Fail")))</f>
      </c>
      <c r="G166" s="221"/>
      <c r="H166" s="21"/>
    </row>
    <row r="167" spans="1:8" ht="7.5" customHeight="1">
      <c r="A167" s="21"/>
      <c r="B167" s="24"/>
      <c r="C167" s="231"/>
      <c r="D167" s="24"/>
      <c r="E167" s="221"/>
      <c r="F167" s="122"/>
      <c r="G167" s="221"/>
      <c r="H167" s="21"/>
    </row>
    <row r="168" spans="1:8" ht="15" hidden="1">
      <c r="A168" s="21"/>
      <c r="B168" s="24"/>
      <c r="C168" s="231"/>
      <c r="D168" s="24"/>
      <c r="E168" s="221"/>
      <c r="F168" s="122"/>
      <c r="G168" s="221"/>
      <c r="H168" s="21"/>
    </row>
    <row r="169" spans="1:8" ht="15">
      <c r="A169" s="21"/>
      <c r="B169" s="24"/>
      <c r="C169" s="225">
        <f>HYPERLINK("#'Central'!C84","Credit Sales For The Month of May 2026")</f>
      </c>
      <c r="D169" s="24"/>
      <c r="E169" s="221"/>
      <c r="F169" s="232">
        <f>IF(Central!P84="Pass","Pass",IF(Central!P84="PassBecauseBlankAllowed","Pass",IF(Central!P84="PassBecauseNoConstraints","Pass","Fail")))</f>
      </c>
      <c r="G169" s="221"/>
      <c r="H169" s="21"/>
    </row>
    <row r="170" spans="1:8" ht="7.5" customHeight="1">
      <c r="A170" s="21"/>
      <c r="B170" s="24"/>
      <c r="C170" s="231"/>
      <c r="D170" s="24"/>
      <c r="E170" s="221"/>
      <c r="F170" s="122"/>
      <c r="G170" s="221"/>
      <c r="H170" s="21"/>
    </row>
    <row r="171" spans="1:8" ht="15" hidden="1">
      <c r="A171" s="21"/>
      <c r="B171" s="24"/>
      <c r="C171" s="231"/>
      <c r="D171" s="24"/>
      <c r="E171" s="221"/>
      <c r="F171" s="122"/>
      <c r="G171" s="221"/>
      <c r="H171" s="21"/>
    </row>
    <row r="172" spans="1:8" ht="15">
      <c r="A172" s="21"/>
      <c r="B172" s="24"/>
      <c r="C172" s="225">
        <f>HYPERLINK("#'Central'!C85","Accounts Receivable as of The Last Day of May 2026")</f>
      </c>
      <c r="D172" s="24"/>
      <c r="E172" s="221"/>
      <c r="F172" s="232">
        <f>IF(Central!P85="Pass","Pass",IF(Central!P85="PassBecauseBlankAllowed","Pass",IF(Central!P85="PassBecauseNoConstraints","Pass","Fail")))</f>
      </c>
      <c r="G172" s="221"/>
      <c r="H172" s="21"/>
    </row>
    <row r="173" spans="1:8" ht="7.5" customHeight="1">
      <c r="A173" s="21"/>
      <c r="B173" s="24"/>
      <c r="C173" s="231"/>
      <c r="D173" s="24"/>
      <c r="E173" s="221"/>
      <c r="F173" s="122"/>
      <c r="G173" s="221"/>
      <c r="H173" s="21"/>
    </row>
    <row r="174" spans="1:8" ht="15" hidden="1">
      <c r="A174" s="21"/>
      <c r="B174" s="24"/>
      <c r="C174" s="231"/>
      <c r="D174" s="24"/>
      <c r="E174" s="221"/>
      <c r="F174" s="122"/>
      <c r="G174" s="221"/>
      <c r="H174" s="21"/>
    </row>
    <row r="175" spans="1:8" ht="15">
      <c r="A175" s="21"/>
      <c r="B175" s="24"/>
      <c r="C175" s="225">
        <f>HYPERLINK("#'Central'!C106","Number of Employees")</f>
      </c>
      <c r="D175" s="24"/>
      <c r="E175" s="221"/>
      <c r="F175" s="232">
        <f>IF(Central!P106="Pass","Pass",IF(Central!P106="PassBecauseBlankAllowed","Pass",IF(Central!P106="PassBecauseNoConstraints","Pass","Fail")))</f>
      </c>
      <c r="G175" s="221"/>
      <c r="H175" s="21"/>
    </row>
    <row r="176" spans="1:8" ht="7.5" customHeight="1">
      <c r="A176" s="21"/>
      <c r="B176" s="24"/>
      <c r="C176" s="231"/>
      <c r="D176" s="24"/>
      <c r="E176" s="221"/>
      <c r="F176" s="122"/>
      <c r="G176" s="221"/>
      <c r="H176" s="21"/>
    </row>
    <row r="177" spans="1:8" ht="15" hidden="1">
      <c r="A177" s="21"/>
      <c r="B177" s="24"/>
      <c r="C177" s="231"/>
      <c r="D177" s="24"/>
      <c r="E177" s="221"/>
      <c r="F177" s="122"/>
      <c r="G177" s="221"/>
      <c r="H177" s="21"/>
    </row>
    <row r="178" spans="1:8" ht="15">
      <c r="A178" s="21"/>
      <c r="B178" s="24"/>
      <c r="C178" s="225">
        <f>HYPERLINK("#'Central'!C125","Last Month's Inventory Balance: End of May 2026")</f>
      </c>
      <c r="D178" s="24"/>
      <c r="E178" s="221"/>
      <c r="F178" s="232">
        <f>IF(Central!P125="Pass","Pass",IF(Central!P125="PassBecauseBlankAllowed","Pass",IF(Central!P125="PassBecauseNoConstraints","Pass","Fail")))</f>
      </c>
      <c r="G178" s="221"/>
      <c r="H178" s="21"/>
    </row>
    <row r="179" spans="1:8" ht="7.5" customHeight="1">
      <c r="A179" s="21"/>
      <c r="B179" s="24"/>
      <c r="C179" s="231"/>
      <c r="D179" s="24"/>
      <c r="E179" s="221"/>
      <c r="F179" s="122"/>
      <c r="G179" s="221"/>
      <c r="H179" s="21"/>
    </row>
    <row r="180" spans="1:8" ht="15" hidden="1">
      <c r="A180" s="21"/>
      <c r="B180" s="24"/>
      <c r="C180" s="231"/>
      <c r="D180" s="24"/>
      <c r="E180" s="221"/>
      <c r="F180" s="122"/>
      <c r="G180" s="221"/>
      <c r="H180" s="21"/>
    </row>
    <row r="181" spans="1:8" ht="15">
      <c r="A181" s="21"/>
      <c r="B181" s="24"/>
      <c r="C181" s="225">
        <f>HYPERLINK("#'Central'!C126","Last Year's Inventory Balance: End of May 2025")</f>
      </c>
      <c r="D181" s="24"/>
      <c r="E181" s="221"/>
      <c r="F181" s="232">
        <f>IF(Central!P126="Pass","Pass",IF(Central!P126="PassBecauseBlankAllowed","Pass",IF(Central!P126="PassBecauseNoConstraints","Pass","Fail")))</f>
      </c>
      <c r="G181" s="221"/>
      <c r="H181" s="21"/>
    </row>
    <row r="182" spans="1:8" ht="7.5" customHeight="1">
      <c r="A182" s="21"/>
      <c r="B182" s="24"/>
      <c r="C182" s="231"/>
      <c r="D182" s="24"/>
      <c r="E182" s="221"/>
      <c r="F182" s="122"/>
      <c r="G182" s="221"/>
      <c r="H182" s="21"/>
    </row>
    <row r="183" spans="1:8" ht="22.5" customHeight="1">
      <c r="A183" s="21"/>
      <c r="B183" s="24"/>
      <c r="C183" s="230"/>
      <c r="D183" s="24"/>
      <c r="E183" s="221"/>
      <c r="F183" s="122"/>
      <c r="G183" s="221"/>
      <c r="H183" s="21"/>
    </row>
    <row r="184" spans="1:8" ht="15" customHeight="1">
      <c r="A184" s="21"/>
      <c r="B184" s="24"/>
      <c r="C184" s="38" t="s">
        <v>164</v>
      </c>
      <c r="D184" s="24"/>
      <c r="E184" s="221"/>
      <c r="F184" s="122"/>
      <c r="G184" s="221"/>
      <c r="H184" s="21"/>
    </row>
    <row r="185" spans="1:8" ht="7.5" customHeight="1">
      <c r="A185" s="21"/>
      <c r="B185" s="24"/>
      <c r="C185" s="230"/>
      <c r="D185" s="24"/>
      <c r="E185" s="221"/>
      <c r="F185" s="122"/>
      <c r="G185" s="221"/>
      <c r="H185" s="21"/>
    </row>
    <row r="186" spans="1:8" ht="15" hidden="1">
      <c r="A186" s="21"/>
      <c r="B186" s="24"/>
      <c r="C186" s="231"/>
      <c r="D186" s="24"/>
      <c r="E186" s="221"/>
      <c r="F186" s="122"/>
      <c r="G186" s="221"/>
      <c r="H186" s="21"/>
    </row>
    <row r="187" spans="1:8" ht="15">
      <c r="A187" s="21"/>
      <c r="B187" s="24"/>
      <c r="C187" s="225">
        <f>HYPERLINK("#'Southwest'!C36","Last Month: Sales For The Month of May 2026")</f>
      </c>
      <c r="D187" s="24"/>
      <c r="E187" s="221"/>
      <c r="F187" s="232">
        <f>IF(Southwest!P36="Pass","Pass",IF(Southwest!P36="PassBecauseBlankAllowed","Pass",IF(Southwest!P36="PassBecauseNoConstraints","Pass","Fail")))</f>
      </c>
      <c r="G187" s="221"/>
      <c r="H187" s="21"/>
    </row>
    <row r="188" spans="1:8" ht="7.5" customHeight="1">
      <c r="A188" s="21"/>
      <c r="B188" s="24"/>
      <c r="C188" s="231"/>
      <c r="D188" s="24"/>
      <c r="E188" s="221"/>
      <c r="F188" s="122"/>
      <c r="G188" s="221"/>
      <c r="H188" s="21"/>
    </row>
    <row r="189" spans="1:8" ht="15" hidden="1">
      <c r="A189" s="21"/>
      <c r="B189" s="24"/>
      <c r="C189" s="231"/>
      <c r="D189" s="24"/>
      <c r="E189" s="221"/>
      <c r="F189" s="122"/>
      <c r="G189" s="221"/>
      <c r="H189" s="21"/>
    </row>
    <row r="190" spans="1:8" ht="15">
      <c r="A190" s="21"/>
      <c r="B190" s="24"/>
      <c r="C190" s="225">
        <f>HYPERLINK("#'Southwest'!C37","A Year Ago: Sales For The Month of May 2025")</f>
      </c>
      <c r="D190" s="24"/>
      <c r="E190" s="221"/>
      <c r="F190" s="232">
        <f>IF(Southwest!P37="Pass","Pass",IF(Southwest!P37="PassBecauseBlankAllowed","Pass",IF(Southwest!P37="PassBecauseNoConstraints","Pass","Fail")))</f>
      </c>
      <c r="G190" s="221"/>
      <c r="H190" s="21"/>
    </row>
    <row r="191" spans="1:8" ht="7.5" customHeight="1">
      <c r="A191" s="21"/>
      <c r="B191" s="24"/>
      <c r="C191" s="231"/>
      <c r="D191" s="24"/>
      <c r="E191" s="221"/>
      <c r="F191" s="122"/>
      <c r="G191" s="221"/>
      <c r="H191" s="21"/>
    </row>
    <row r="192" spans="1:8" ht="15" hidden="1">
      <c r="A192" s="21"/>
      <c r="B192" s="24"/>
      <c r="C192" s="231"/>
      <c r="D192" s="24"/>
      <c r="E192" s="221"/>
      <c r="F192" s="122"/>
      <c r="G192" s="221"/>
      <c r="H192" s="21"/>
    </row>
    <row r="193" spans="1:8" ht="15">
      <c r="A193" s="21"/>
      <c r="B193" s="24"/>
      <c r="C193" s="225">
        <f>HYPERLINK("#'Southwest'!C56","Past 12 Months: Sales Beginning June 2025 And Ending May 2026")</f>
      </c>
      <c r="D193" s="24"/>
      <c r="E193" s="221"/>
      <c r="F193" s="232">
        <f>IF(Southwest!P56="Pass","Pass",IF(Southwest!P56="PassBecauseBlankAllowed","Pass",IF(Southwest!P56="PassBecauseNoConstraints","Pass","Fail")))</f>
      </c>
      <c r="G193" s="221"/>
      <c r="H193" s="21"/>
    </row>
    <row r="194" spans="1:8" ht="7.5" customHeight="1">
      <c r="A194" s="21"/>
      <c r="B194" s="24"/>
      <c r="C194" s="231"/>
      <c r="D194" s="24"/>
      <c r="E194" s="221"/>
      <c r="F194" s="122"/>
      <c r="G194" s="221"/>
      <c r="H194" s="21"/>
    </row>
    <row r="195" spans="1:8" ht="15" hidden="1">
      <c r="A195" s="21"/>
      <c r="B195" s="24"/>
      <c r="C195" s="231"/>
      <c r="D195" s="24"/>
      <c r="E195" s="221"/>
      <c r="F195" s="122"/>
      <c r="G195" s="221"/>
      <c r="H195" s="21"/>
    </row>
    <row r="196" spans="1:8" ht="15">
      <c r="A196" s="21"/>
      <c r="B196" s="24"/>
      <c r="C196" s="225">
        <f>HYPERLINK("#'Southwest'!C57","Prior 12 Months: Sales Beginning June 2024 And Ending May 2025")</f>
      </c>
      <c r="D196" s="24"/>
      <c r="E196" s="221"/>
      <c r="F196" s="232">
        <f>IF(Southwest!P57="Pass","Pass",IF(Southwest!P57="PassBecauseBlankAllowed","Pass",IF(Southwest!P57="PassBecauseNoConstraints","Pass","Fail")))</f>
      </c>
      <c r="G196" s="221"/>
      <c r="H196" s="21"/>
    </row>
    <row r="197" spans="1:8" ht="7.5" customHeight="1">
      <c r="A197" s="21"/>
      <c r="B197" s="24"/>
      <c r="C197" s="231"/>
      <c r="D197" s="24"/>
      <c r="E197" s="221"/>
      <c r="F197" s="122"/>
      <c r="G197" s="221"/>
      <c r="H197" s="21"/>
    </row>
    <row r="198" spans="1:8" ht="15" hidden="1">
      <c r="A198" s="21"/>
      <c r="B198" s="24"/>
      <c r="C198" s="231"/>
      <c r="D198" s="24"/>
      <c r="E198" s="221"/>
      <c r="F198" s="122"/>
      <c r="G198" s="221"/>
      <c r="H198" s="21"/>
    </row>
    <row r="199" spans="1:8" ht="15">
      <c r="A199" s="21"/>
      <c r="B199" s="24"/>
      <c r="C199" s="225">
        <f>HYPERLINK("#'Southwest'!C83","Credit Sales For The Month of May 2026")</f>
      </c>
      <c r="D199" s="24"/>
      <c r="E199" s="221"/>
      <c r="F199" s="232">
        <f>IF(Southwest!P83="Pass","Pass",IF(Southwest!P83="PassBecauseBlankAllowed","Pass",IF(Southwest!P83="PassBecauseNoConstraints","Pass","Fail")))</f>
      </c>
      <c r="G199" s="221"/>
      <c r="H199" s="21"/>
    </row>
    <row r="200" spans="1:8" ht="7.5" customHeight="1">
      <c r="A200" s="21"/>
      <c r="B200" s="24"/>
      <c r="C200" s="231"/>
      <c r="D200" s="24"/>
      <c r="E200" s="221"/>
      <c r="F200" s="122"/>
      <c r="G200" s="221"/>
      <c r="H200" s="21"/>
    </row>
    <row r="201" spans="1:8" ht="15" hidden="1">
      <c r="A201" s="21"/>
      <c r="B201" s="24"/>
      <c r="C201" s="231"/>
      <c r="D201" s="24"/>
      <c r="E201" s="221"/>
      <c r="F201" s="122"/>
      <c r="G201" s="221"/>
      <c r="H201" s="21"/>
    </row>
    <row r="202" spans="1:8" ht="15">
      <c r="A202" s="21"/>
      <c r="B202" s="24"/>
      <c r="C202" s="225">
        <f>HYPERLINK("#'Southwest'!C84","Accounts Receivable as of The Last Day of May 2026")</f>
      </c>
      <c r="D202" s="24"/>
      <c r="E202" s="221"/>
      <c r="F202" s="232">
        <f>IF(Southwest!P84="Pass","Pass",IF(Southwest!P84="PassBecauseBlankAllowed","Pass",IF(Southwest!P84="PassBecauseNoConstraints","Pass","Fail")))</f>
      </c>
      <c r="G202" s="221"/>
      <c r="H202" s="21"/>
    </row>
    <row r="203" spans="1:8" ht="7.5" customHeight="1">
      <c r="A203" s="21"/>
      <c r="B203" s="24"/>
      <c r="C203" s="231"/>
      <c r="D203" s="24"/>
      <c r="E203" s="221"/>
      <c r="F203" s="122"/>
      <c r="G203" s="221"/>
      <c r="H203" s="21"/>
    </row>
    <row r="204" spans="1:8" ht="15" hidden="1">
      <c r="A204" s="21"/>
      <c r="B204" s="24"/>
      <c r="C204" s="231"/>
      <c r="D204" s="24"/>
      <c r="E204" s="221"/>
      <c r="F204" s="122"/>
      <c r="G204" s="221"/>
      <c r="H204" s="21"/>
    </row>
    <row r="205" spans="1:8" ht="15">
      <c r="A205" s="21"/>
      <c r="B205" s="24"/>
      <c r="C205" s="225">
        <f>HYPERLINK("#'Southwest'!C105","Number of Employees")</f>
      </c>
      <c r="D205" s="24"/>
      <c r="E205" s="221"/>
      <c r="F205" s="232">
        <f>IF(Southwest!P105="Pass","Pass",IF(Southwest!P105="PassBecauseBlankAllowed","Pass",IF(Southwest!P105="PassBecauseNoConstraints","Pass","Fail")))</f>
      </c>
      <c r="G205" s="221"/>
      <c r="H205" s="21"/>
    </row>
    <row r="206" spans="1:8" ht="7.5" customHeight="1">
      <c r="A206" s="21"/>
      <c r="B206" s="24"/>
      <c r="C206" s="231"/>
      <c r="D206" s="24"/>
      <c r="E206" s="221"/>
      <c r="F206" s="122"/>
      <c r="G206" s="221"/>
      <c r="H206" s="21"/>
    </row>
    <row r="207" spans="1:8" ht="15" hidden="1">
      <c r="A207" s="21"/>
      <c r="B207" s="24"/>
      <c r="C207" s="231"/>
      <c r="D207" s="24"/>
      <c r="E207" s="221"/>
      <c r="F207" s="122"/>
      <c r="G207" s="221"/>
      <c r="H207" s="21"/>
    </row>
    <row r="208" spans="1:8" ht="15">
      <c r="A208" s="21"/>
      <c r="B208" s="24"/>
      <c r="C208" s="225">
        <f>HYPERLINK("#'Southwest'!C124","Last Month's Inventory Balance: End of May 2026")</f>
      </c>
      <c r="D208" s="24"/>
      <c r="E208" s="221"/>
      <c r="F208" s="232">
        <f>IF(Southwest!P124="Pass","Pass",IF(Southwest!P124="PassBecauseBlankAllowed","Pass",IF(Southwest!P124="PassBecauseNoConstraints","Pass","Fail")))</f>
      </c>
      <c r="G208" s="221"/>
      <c r="H208" s="21"/>
    </row>
    <row r="209" spans="1:8" ht="7.5" customHeight="1">
      <c r="A209" s="21"/>
      <c r="B209" s="24"/>
      <c r="C209" s="231"/>
      <c r="D209" s="24"/>
      <c r="E209" s="221"/>
      <c r="F209" s="122"/>
      <c r="G209" s="221"/>
      <c r="H209" s="21"/>
    </row>
    <row r="210" spans="1:8" ht="15" hidden="1">
      <c r="A210" s="21"/>
      <c r="B210" s="24"/>
      <c r="C210" s="231"/>
      <c r="D210" s="24"/>
      <c r="E210" s="221"/>
      <c r="F210" s="122"/>
      <c r="G210" s="221"/>
      <c r="H210" s="21"/>
    </row>
    <row r="211" spans="1:8" ht="15">
      <c r="A211" s="21"/>
      <c r="B211" s="24"/>
      <c r="C211" s="225">
        <f>HYPERLINK("#'Southwest'!C125","Last Year's Inventory Balance: End of May 2025")</f>
      </c>
      <c r="D211" s="24"/>
      <c r="E211" s="221"/>
      <c r="F211" s="232">
        <f>IF(Southwest!P125="Pass","Pass",IF(Southwest!P125="PassBecauseBlankAllowed","Pass",IF(Southwest!P125="PassBecauseNoConstraints","Pass","Fail")))</f>
      </c>
      <c r="G211" s="221"/>
      <c r="H211" s="21"/>
    </row>
    <row r="212" spans="1:8" ht="7.5" customHeight="1">
      <c r="A212" s="21"/>
      <c r="B212" s="24"/>
      <c r="C212" s="231"/>
      <c r="D212" s="24"/>
      <c r="E212" s="221"/>
      <c r="F212" s="122"/>
      <c r="G212" s="221"/>
      <c r="H212" s="21"/>
    </row>
    <row r="213" spans="1:8" ht="22.5" customHeight="1">
      <c r="A213" s="21"/>
      <c r="B213" s="24"/>
      <c r="C213" s="230"/>
      <c r="D213" s="24"/>
      <c r="E213" s="221"/>
      <c r="F213" s="122"/>
      <c r="G213" s="221"/>
      <c r="H213" s="21"/>
    </row>
    <row r="214" spans="1:8" ht="15" customHeight="1">
      <c r="A214" s="21"/>
      <c r="B214" s="24"/>
      <c r="C214" s="38" t="s">
        <v>163</v>
      </c>
      <c r="D214" s="24"/>
      <c r="E214" s="221"/>
      <c r="F214" s="122"/>
      <c r="G214" s="221"/>
      <c r="H214" s="21"/>
    </row>
    <row r="215" spans="1:8" ht="7.5" customHeight="1">
      <c r="A215" s="21"/>
      <c r="B215" s="24"/>
      <c r="C215" s="230"/>
      <c r="D215" s="24"/>
      <c r="E215" s="221"/>
      <c r="F215" s="122"/>
      <c r="G215" s="221"/>
      <c r="H215" s="21"/>
    </row>
    <row r="216" spans="1:8" ht="15" hidden="1">
      <c r="A216" s="21"/>
      <c r="B216" s="24"/>
      <c r="C216" s="231"/>
      <c r="D216" s="24"/>
      <c r="E216" s="221"/>
      <c r="F216" s="122"/>
      <c r="G216" s="221"/>
      <c r="H216" s="21"/>
    </row>
    <row r="217" spans="1:8" ht="15">
      <c r="A217" s="21"/>
      <c r="B217" s="24"/>
      <c r="C217" s="225">
        <f>HYPERLINK("#'West'!C42","Last Month: Sales For The Month of May 2026")</f>
      </c>
      <c r="D217" s="24"/>
      <c r="E217" s="221"/>
      <c r="F217" s="232">
        <f>IF(West!P42="Pass","Pass",IF(West!P42="PassBecauseBlankAllowed","Pass",IF(West!P42="PassBecauseNoConstraints","Pass","Fail")))</f>
      </c>
      <c r="G217" s="221"/>
      <c r="H217" s="21"/>
    </row>
    <row r="218" spans="1:8" ht="7.5" customHeight="1">
      <c r="A218" s="21"/>
      <c r="B218" s="24"/>
      <c r="C218" s="231"/>
      <c r="D218" s="24"/>
      <c r="E218" s="221"/>
      <c r="F218" s="122"/>
      <c r="G218" s="221"/>
      <c r="H218" s="21"/>
    </row>
    <row r="219" spans="1:8" ht="15" hidden="1">
      <c r="A219" s="21"/>
      <c r="B219" s="24"/>
      <c r="C219" s="231"/>
      <c r="D219" s="24"/>
      <c r="E219" s="221"/>
      <c r="F219" s="122"/>
      <c r="G219" s="221"/>
      <c r="H219" s="21"/>
    </row>
    <row r="220" spans="1:8" ht="15">
      <c r="A220" s="21"/>
      <c r="B220" s="24"/>
      <c r="C220" s="225">
        <f>HYPERLINK("#'West'!C43","A Year Ago: Sales For The Month of May 2025")</f>
      </c>
      <c r="D220" s="24"/>
      <c r="E220" s="221"/>
      <c r="F220" s="232">
        <f>IF(West!P43="Pass","Pass",IF(West!P43="PassBecauseBlankAllowed","Pass",IF(West!P43="PassBecauseNoConstraints","Pass","Fail")))</f>
      </c>
      <c r="G220" s="221"/>
      <c r="H220" s="21"/>
    </row>
    <row r="221" spans="1:8" ht="7.5" customHeight="1">
      <c r="A221" s="21"/>
      <c r="B221" s="24"/>
      <c r="C221" s="231"/>
      <c r="D221" s="24"/>
      <c r="E221" s="221"/>
      <c r="F221" s="122"/>
      <c r="G221" s="221"/>
      <c r="H221" s="21"/>
    </row>
    <row r="222" spans="1:8" ht="15" hidden="1">
      <c r="A222" s="21"/>
      <c r="B222" s="24"/>
      <c r="C222" s="231"/>
      <c r="D222" s="24"/>
      <c r="E222" s="221"/>
      <c r="F222" s="122"/>
      <c r="G222" s="221"/>
      <c r="H222" s="21"/>
    </row>
    <row r="223" spans="1:8" ht="15">
      <c r="A223" s="21"/>
      <c r="B223" s="24"/>
      <c r="C223" s="225">
        <f>HYPERLINK("#'West'!C62","Past 12 Months: Sales Beginning June 2025 And Ending May 2026")</f>
      </c>
      <c r="D223" s="24"/>
      <c r="E223" s="221"/>
      <c r="F223" s="232">
        <f>IF(West!P62="Pass","Pass",IF(West!P62="PassBecauseBlankAllowed","Pass",IF(West!P62="PassBecauseNoConstraints","Pass","Fail")))</f>
      </c>
      <c r="G223" s="221"/>
      <c r="H223" s="21"/>
    </row>
    <row r="224" spans="1:8" ht="7.5" customHeight="1">
      <c r="A224" s="21"/>
      <c r="B224" s="24"/>
      <c r="C224" s="231"/>
      <c r="D224" s="24"/>
      <c r="E224" s="221"/>
      <c r="F224" s="122"/>
      <c r="G224" s="221"/>
      <c r="H224" s="21"/>
    </row>
    <row r="225" spans="1:8" ht="15" hidden="1">
      <c r="A225" s="21"/>
      <c r="B225" s="24"/>
      <c r="C225" s="231"/>
      <c r="D225" s="24"/>
      <c r="E225" s="221"/>
      <c r="F225" s="122"/>
      <c r="G225" s="221"/>
      <c r="H225" s="21"/>
    </row>
    <row r="226" spans="1:8" ht="15">
      <c r="A226" s="21"/>
      <c r="B226" s="24"/>
      <c r="C226" s="225">
        <f>HYPERLINK("#'West'!C63","Prior 12 Months: Sales Beginning June 2024 And Ending May 2025")</f>
      </c>
      <c r="D226" s="24"/>
      <c r="E226" s="221"/>
      <c r="F226" s="232">
        <f>IF(West!P63="Pass","Pass",IF(West!P63="PassBecauseBlankAllowed","Pass",IF(West!P63="PassBecauseNoConstraints","Pass","Fail")))</f>
      </c>
      <c r="G226" s="221"/>
      <c r="H226" s="21"/>
    </row>
    <row r="227" spans="1:8" ht="7.5" customHeight="1">
      <c r="A227" s="21"/>
      <c r="B227" s="24"/>
      <c r="C227" s="231"/>
      <c r="D227" s="24"/>
      <c r="E227" s="221"/>
      <c r="F227" s="122"/>
      <c r="G227" s="221"/>
      <c r="H227" s="21"/>
    </row>
    <row r="228" spans="1:8" ht="15" hidden="1">
      <c r="A228" s="21"/>
      <c r="B228" s="24"/>
      <c r="C228" s="231"/>
      <c r="D228" s="24"/>
      <c r="E228" s="221"/>
      <c r="F228" s="122"/>
      <c r="G228" s="221"/>
      <c r="H228" s="21"/>
    </row>
    <row r="229" spans="1:8" ht="15">
      <c r="A229" s="21"/>
      <c r="B229" s="24"/>
      <c r="C229" s="225">
        <f>HYPERLINK("#'West'!C89","Credit Sales For The Month of May 2026")</f>
      </c>
      <c r="D229" s="24"/>
      <c r="E229" s="221"/>
      <c r="F229" s="232">
        <f>IF(West!P89="Pass","Pass",IF(West!P89="PassBecauseBlankAllowed","Pass",IF(West!P89="PassBecauseNoConstraints","Pass","Fail")))</f>
      </c>
      <c r="G229" s="221"/>
      <c r="H229" s="21"/>
    </row>
    <row r="230" spans="1:8" ht="7.5" customHeight="1">
      <c r="A230" s="21"/>
      <c r="B230" s="24"/>
      <c r="C230" s="231"/>
      <c r="D230" s="24"/>
      <c r="E230" s="221"/>
      <c r="F230" s="122"/>
      <c r="G230" s="221"/>
      <c r="H230" s="21"/>
    </row>
    <row r="231" spans="1:8" ht="15" hidden="1">
      <c r="A231" s="21"/>
      <c r="B231" s="24"/>
      <c r="C231" s="231"/>
      <c r="D231" s="24"/>
      <c r="E231" s="221"/>
      <c r="F231" s="122"/>
      <c r="G231" s="221"/>
      <c r="H231" s="21"/>
    </row>
    <row r="232" spans="1:8" ht="15">
      <c r="A232" s="21"/>
      <c r="B232" s="24"/>
      <c r="C232" s="225">
        <f>HYPERLINK("#'West'!C90","Accounts Receivable as of The Last Day of May 2026")</f>
      </c>
      <c r="D232" s="24"/>
      <c r="E232" s="221"/>
      <c r="F232" s="232">
        <f>IF(West!P90="Pass","Pass",IF(West!P90="PassBecauseBlankAllowed","Pass",IF(West!P90="PassBecauseNoConstraints","Pass","Fail")))</f>
      </c>
      <c r="G232" s="221"/>
      <c r="H232" s="21"/>
    </row>
    <row r="233" spans="1:8" ht="7.5" customHeight="1">
      <c r="A233" s="21"/>
      <c r="B233" s="24"/>
      <c r="C233" s="231"/>
      <c r="D233" s="24"/>
      <c r="E233" s="221"/>
      <c r="F233" s="122"/>
      <c r="G233" s="221"/>
      <c r="H233" s="21"/>
    </row>
    <row r="234" spans="1:8" ht="15" hidden="1">
      <c r="A234" s="21"/>
      <c r="B234" s="24"/>
      <c r="C234" s="231"/>
      <c r="D234" s="24"/>
      <c r="E234" s="221"/>
      <c r="F234" s="122"/>
      <c r="G234" s="221"/>
      <c r="H234" s="21"/>
    </row>
    <row r="235" spans="1:8" ht="15">
      <c r="A235" s="21"/>
      <c r="B235" s="24"/>
      <c r="C235" s="225">
        <f>HYPERLINK("#'West'!C111","Number of Employees")</f>
      </c>
      <c r="D235" s="24"/>
      <c r="E235" s="221"/>
      <c r="F235" s="232">
        <f>IF(West!P111="Pass","Pass",IF(West!P111="PassBecauseBlankAllowed","Pass",IF(West!P111="PassBecauseNoConstraints","Pass","Fail")))</f>
      </c>
      <c r="G235" s="221"/>
      <c r="H235" s="21"/>
    </row>
    <row r="236" spans="1:8" ht="7.5" customHeight="1">
      <c r="A236" s="21"/>
      <c r="B236" s="24"/>
      <c r="C236" s="231"/>
      <c r="D236" s="24"/>
      <c r="E236" s="221"/>
      <c r="F236" s="122"/>
      <c r="G236" s="221"/>
      <c r="H236" s="21"/>
    </row>
    <row r="237" spans="1:8" ht="15" hidden="1">
      <c r="A237" s="21"/>
      <c r="B237" s="24"/>
      <c r="C237" s="231"/>
      <c r="D237" s="24"/>
      <c r="E237" s="221"/>
      <c r="F237" s="122"/>
      <c r="G237" s="221"/>
      <c r="H237" s="21"/>
    </row>
    <row r="238" spans="1:8" ht="15">
      <c r="A238" s="21"/>
      <c r="B238" s="24"/>
      <c r="C238" s="225">
        <f>HYPERLINK("#'West'!C130","Last Month's Inventory Balance: End of May 2026")</f>
      </c>
      <c r="D238" s="24"/>
      <c r="E238" s="221"/>
      <c r="F238" s="232">
        <f>IF(West!P130="Pass","Pass",IF(West!P130="PassBecauseBlankAllowed","Pass",IF(West!P130="PassBecauseNoConstraints","Pass","Fail")))</f>
      </c>
      <c r="G238" s="221"/>
      <c r="H238" s="21"/>
    </row>
    <row r="239" spans="1:8" ht="7.5" customHeight="1">
      <c r="A239" s="21"/>
      <c r="B239" s="24"/>
      <c r="C239" s="231"/>
      <c r="D239" s="24"/>
      <c r="E239" s="221"/>
      <c r="F239" s="122"/>
      <c r="G239" s="221"/>
      <c r="H239" s="21"/>
    </row>
    <row r="240" spans="1:8" ht="15" hidden="1">
      <c r="A240" s="21"/>
      <c r="B240" s="24"/>
      <c r="C240" s="231"/>
      <c r="D240" s="24"/>
      <c r="E240" s="221"/>
      <c r="F240" s="122"/>
      <c r="G240" s="221"/>
      <c r="H240" s="21"/>
    </row>
    <row r="241" spans="1:8" ht="15">
      <c r="A241" s="21"/>
      <c r="B241" s="24"/>
      <c r="C241" s="225">
        <f>HYPERLINK("#'West'!C131","Last Year's Inventory Balance: End of May 2025")</f>
      </c>
      <c r="D241" s="24"/>
      <c r="E241" s="221"/>
      <c r="F241" s="232">
        <f>IF(West!P131="Pass","Pass",IF(West!P131="PassBecauseBlankAllowed","Pass",IF(West!P131="PassBecauseNoConstraints","Pass","Fail")))</f>
      </c>
      <c r="G241" s="221"/>
      <c r="H241" s="21"/>
    </row>
    <row r="242" spans="1:8" ht="7.5" customHeight="1">
      <c r="A242" s="21"/>
      <c r="B242" s="24"/>
      <c r="C242" s="231"/>
      <c r="D242" s="24"/>
      <c r="E242" s="221"/>
      <c r="F242" s="122"/>
      <c r="G242" s="221"/>
      <c r="H242" s="21"/>
    </row>
    <row r="243" spans="1:8" ht="22.5" customHeight="1">
      <c r="A243" s="21"/>
      <c r="B243" s="24"/>
      <c r="C243" s="230"/>
      <c r="D243" s="24"/>
      <c r="E243" s="221"/>
      <c r="F243" s="122"/>
      <c r="G243" s="221"/>
      <c r="H243" s="21"/>
    </row>
    <row r="244" spans="1:8" ht="15" customHeight="1">
      <c r="A244" s="21"/>
      <c r="B244" s="24"/>
      <c r="C244" s="38" t="s">
        <v>162</v>
      </c>
      <c r="D244" s="24"/>
      <c r="E244" s="221"/>
      <c r="F244" s="122"/>
      <c r="G244" s="221"/>
      <c r="H244" s="21"/>
    </row>
    <row r="245" spans="1:8" ht="7.5" customHeight="1">
      <c r="A245" s="21"/>
      <c r="B245" s="24"/>
      <c r="C245" s="230"/>
      <c r="D245" s="24"/>
      <c r="E245" s="221"/>
      <c r="F245" s="122"/>
      <c r="G245" s="221"/>
      <c r="H245" s="21"/>
    </row>
    <row r="246" spans="1:8" ht="15" hidden="1">
      <c r="A246" s="21"/>
      <c r="B246" s="24"/>
      <c r="C246" s="231"/>
      <c r="D246" s="24"/>
      <c r="E246" s="221"/>
      <c r="F246" s="122"/>
      <c r="G246" s="221"/>
      <c r="H246" s="21"/>
    </row>
    <row r="247" spans="1:8" ht="15">
      <c r="A247" s="21"/>
      <c r="B247" s="24"/>
      <c r="C247" s="225">
        <f>HYPERLINK("#'Canada'!C47","Last Month: Sales For The Month of May 2026")</f>
      </c>
      <c r="D247" s="24"/>
      <c r="E247" s="221"/>
      <c r="F247" s="232">
        <f>IF(Canada!P47="Pass","Pass",IF(Canada!P47="PassBecauseBlankAllowed","Pass",IF(Canada!P47="PassBecauseNoConstraints","Pass","Fail")))</f>
      </c>
      <c r="G247" s="221"/>
      <c r="H247" s="21"/>
    </row>
    <row r="248" spans="1:8" ht="7.5" customHeight="1">
      <c r="A248" s="21"/>
      <c r="B248" s="24"/>
      <c r="C248" s="231"/>
      <c r="D248" s="24"/>
      <c r="E248" s="221"/>
      <c r="F248" s="122"/>
      <c r="G248" s="221"/>
      <c r="H248" s="21"/>
    </row>
    <row r="249" spans="1:8" ht="15" hidden="1">
      <c r="A249" s="21"/>
      <c r="B249" s="24"/>
      <c r="C249" s="231"/>
      <c r="D249" s="24"/>
      <c r="E249" s="221"/>
      <c r="F249" s="122"/>
      <c r="G249" s="221"/>
      <c r="H249" s="21"/>
    </row>
    <row r="250" spans="1:8" ht="15">
      <c r="A250" s="21"/>
      <c r="B250" s="24"/>
      <c r="C250" s="225">
        <f>HYPERLINK("#'Canada'!C48","A Year Ago: Sales For The Month of May 2025")</f>
      </c>
      <c r="D250" s="24"/>
      <c r="E250" s="221"/>
      <c r="F250" s="232">
        <f>IF(Canada!P48="Pass","Pass",IF(Canada!P48="PassBecauseBlankAllowed","Pass",IF(Canada!P48="PassBecauseNoConstraints","Pass","Fail")))</f>
      </c>
      <c r="G250" s="221"/>
      <c r="H250" s="21"/>
    </row>
    <row r="251" spans="1:8" ht="7.5" customHeight="1">
      <c r="A251" s="21"/>
      <c r="B251" s="24"/>
      <c r="C251" s="231"/>
      <c r="D251" s="24"/>
      <c r="E251" s="221"/>
      <c r="F251" s="122"/>
      <c r="G251" s="221"/>
      <c r="H251" s="21"/>
    </row>
    <row r="252" spans="1:8" ht="15" hidden="1">
      <c r="A252" s="21"/>
      <c r="B252" s="24"/>
      <c r="C252" s="231"/>
      <c r="D252" s="24"/>
      <c r="E252" s="221"/>
      <c r="F252" s="122"/>
      <c r="G252" s="221"/>
      <c r="H252" s="21"/>
    </row>
    <row r="253" spans="1:8" ht="15">
      <c r="A253" s="21"/>
      <c r="B253" s="24"/>
      <c r="C253" s="225">
        <f>HYPERLINK("#'Canada'!C67","Past 12 Months: Sales Beginning June 2025 And Ending May 2026")</f>
      </c>
      <c r="D253" s="24"/>
      <c r="E253" s="221"/>
      <c r="F253" s="232">
        <f>IF(Canada!P67="Pass","Pass",IF(Canada!P67="PassBecauseBlankAllowed","Pass",IF(Canada!P67="PassBecauseNoConstraints","Pass","Fail")))</f>
      </c>
      <c r="G253" s="221"/>
      <c r="H253" s="21"/>
    </row>
    <row r="254" spans="1:8" ht="7.5" customHeight="1">
      <c r="A254" s="21"/>
      <c r="B254" s="24"/>
      <c r="C254" s="231"/>
      <c r="D254" s="24"/>
      <c r="E254" s="221"/>
      <c r="F254" s="122"/>
      <c r="G254" s="221"/>
      <c r="H254" s="21"/>
    </row>
    <row r="255" spans="1:8" ht="15" hidden="1">
      <c r="A255" s="21"/>
      <c r="B255" s="24"/>
      <c r="C255" s="231"/>
      <c r="D255" s="24"/>
      <c r="E255" s="221"/>
      <c r="F255" s="122"/>
      <c r="G255" s="221"/>
      <c r="H255" s="21"/>
    </row>
    <row r="256" spans="1:8" ht="15">
      <c r="A256" s="21"/>
      <c r="B256" s="24"/>
      <c r="C256" s="225">
        <f>HYPERLINK("#'Canada'!C68","Prior 12 Months: Sales Beginning June 2024 And Ending May 2025")</f>
      </c>
      <c r="D256" s="24"/>
      <c r="E256" s="221"/>
      <c r="F256" s="232">
        <f>IF(Canada!P68="Pass","Pass",IF(Canada!P68="PassBecauseBlankAllowed","Pass",IF(Canada!P68="PassBecauseNoConstraints","Pass","Fail")))</f>
      </c>
      <c r="G256" s="221"/>
      <c r="H256" s="21"/>
    </row>
    <row r="257" spans="1:8" ht="7.5" customHeight="1">
      <c r="A257" s="21"/>
      <c r="B257" s="24"/>
      <c r="C257" s="231"/>
      <c r="D257" s="24"/>
      <c r="E257" s="221"/>
      <c r="F257" s="122"/>
      <c r="G257" s="221"/>
      <c r="H257" s="21"/>
    </row>
    <row r="258" spans="1:8" ht="15" hidden="1">
      <c r="A258" s="21"/>
      <c r="B258" s="24"/>
      <c r="C258" s="231"/>
      <c r="D258" s="24"/>
      <c r="E258" s="221"/>
      <c r="F258" s="122"/>
      <c r="G258" s="221"/>
      <c r="H258" s="21"/>
    </row>
    <row r="259" spans="1:8" ht="15">
      <c r="A259" s="21"/>
      <c r="B259" s="24"/>
      <c r="C259" s="225">
        <f>HYPERLINK("#'Canada'!C94","Credit Sales For The Month of May 2026")</f>
      </c>
      <c r="D259" s="24"/>
      <c r="E259" s="221"/>
      <c r="F259" s="232">
        <f>IF(Canada!P94="Pass","Pass",IF(Canada!P94="PassBecauseBlankAllowed","Pass",IF(Canada!P94="PassBecauseNoConstraints","Pass","Fail")))</f>
      </c>
      <c r="G259" s="221"/>
      <c r="H259" s="21"/>
    </row>
    <row r="260" spans="1:8" ht="7.5" customHeight="1">
      <c r="A260" s="21"/>
      <c r="B260" s="24"/>
      <c r="C260" s="231"/>
      <c r="D260" s="24"/>
      <c r="E260" s="221"/>
      <c r="F260" s="122"/>
      <c r="G260" s="221"/>
      <c r="H260" s="21"/>
    </row>
    <row r="261" spans="1:8" ht="15" hidden="1">
      <c r="A261" s="21"/>
      <c r="B261" s="24"/>
      <c r="C261" s="231"/>
      <c r="D261" s="24"/>
      <c r="E261" s="221"/>
      <c r="F261" s="122"/>
      <c r="G261" s="221"/>
      <c r="H261" s="21"/>
    </row>
    <row r="262" spans="1:8" ht="15">
      <c r="A262" s="21"/>
      <c r="B262" s="24"/>
      <c r="C262" s="225">
        <f>HYPERLINK("#'Canada'!C95","Accounts Receivable as of The Last Day of May 2026")</f>
      </c>
      <c r="D262" s="24"/>
      <c r="E262" s="221"/>
      <c r="F262" s="232">
        <f>IF(Canada!P95="Pass","Pass",IF(Canada!P95="PassBecauseBlankAllowed","Pass",IF(Canada!P95="PassBecauseNoConstraints","Pass","Fail")))</f>
      </c>
      <c r="G262" s="221"/>
      <c r="H262" s="21"/>
    </row>
    <row r="263" spans="1:8" ht="7.5" customHeight="1">
      <c r="A263" s="21"/>
      <c r="B263" s="24"/>
      <c r="C263" s="231"/>
      <c r="D263" s="24"/>
      <c r="E263" s="221"/>
      <c r="F263" s="122"/>
      <c r="G263" s="221"/>
      <c r="H263" s="21"/>
    </row>
    <row r="264" spans="1:8" ht="15" hidden="1">
      <c r="A264" s="21"/>
      <c r="B264" s="24"/>
      <c r="C264" s="231"/>
      <c r="D264" s="24"/>
      <c r="E264" s="221"/>
      <c r="F264" s="122"/>
      <c r="G264" s="221"/>
      <c r="H264" s="21"/>
    </row>
    <row r="265" spans="1:8" ht="15">
      <c r="A265" s="21"/>
      <c r="B265" s="24"/>
      <c r="C265" s="225">
        <f>HYPERLINK("#'Canada'!C116","Number of Employees")</f>
      </c>
      <c r="D265" s="24"/>
      <c r="E265" s="221"/>
      <c r="F265" s="232">
        <f>IF(Canada!P116="Pass","Pass",IF(Canada!P116="PassBecauseBlankAllowed","Pass",IF(Canada!P116="PassBecauseNoConstraints","Pass","Fail")))</f>
      </c>
      <c r="G265" s="221"/>
      <c r="H265" s="21"/>
    </row>
    <row r="266" spans="1:8" ht="7.5" customHeight="1">
      <c r="A266" s="21"/>
      <c r="B266" s="24"/>
      <c r="C266" s="231"/>
      <c r="D266" s="24"/>
      <c r="E266" s="221"/>
      <c r="F266" s="122"/>
      <c r="G266" s="221"/>
      <c r="H266" s="21"/>
    </row>
    <row r="267" spans="1:8" ht="15" hidden="1">
      <c r="A267" s="21"/>
      <c r="B267" s="24"/>
      <c r="C267" s="231"/>
      <c r="D267" s="24"/>
      <c r="E267" s="221"/>
      <c r="F267" s="122"/>
      <c r="G267" s="221"/>
      <c r="H267" s="21"/>
    </row>
    <row r="268" spans="1:8" ht="15">
      <c r="A268" s="21"/>
      <c r="B268" s="24"/>
      <c r="C268" s="225">
        <f>HYPERLINK("#'Canada'!C135","Last Month's Inventory Balance: End of May 2026")</f>
      </c>
      <c r="D268" s="24"/>
      <c r="E268" s="221"/>
      <c r="F268" s="232">
        <f>IF(Canada!P135="Pass","Pass",IF(Canada!P135="PassBecauseBlankAllowed","Pass",IF(Canada!P135="PassBecauseNoConstraints","Pass","Fail")))</f>
      </c>
      <c r="G268" s="221"/>
      <c r="H268" s="21"/>
    </row>
    <row r="269" spans="1:8" ht="7.5" customHeight="1">
      <c r="A269" s="21"/>
      <c r="B269" s="24"/>
      <c r="C269" s="231"/>
      <c r="D269" s="24"/>
      <c r="E269" s="221"/>
      <c r="F269" s="122"/>
      <c r="G269" s="221"/>
      <c r="H269" s="21"/>
    </row>
    <row r="270" spans="1:8" ht="15" hidden="1">
      <c r="A270" s="21"/>
      <c r="B270" s="24"/>
      <c r="C270" s="231"/>
      <c r="D270" s="24"/>
      <c r="E270" s="221"/>
      <c r="F270" s="122"/>
      <c r="G270" s="221"/>
      <c r="H270" s="21"/>
    </row>
    <row r="271" spans="1:8" ht="15">
      <c r="A271" s="21"/>
      <c r="B271" s="24"/>
      <c r="C271" s="225">
        <f>HYPERLINK("#'Canada'!C136","Last Year's Inventory Balance: End of May 2025")</f>
      </c>
      <c r="D271" s="24"/>
      <c r="E271" s="221"/>
      <c r="F271" s="232">
        <f>IF(Canada!P136="Pass","Pass",IF(Canada!P136="PassBecauseBlankAllowed","Pass",IF(Canada!P136="PassBecauseNoConstraints","Pass","Fail")))</f>
      </c>
      <c r="G271" s="221"/>
      <c r="H271" s="21"/>
    </row>
    <row r="272" spans="1:8" ht="7.5" customHeight="1">
      <c r="A272" s="21"/>
      <c r="B272" s="24"/>
      <c r="C272" s="231"/>
      <c r="D272" s="24"/>
      <c r="E272" s="221"/>
      <c r="F272" s="122"/>
      <c r="G272" s="221"/>
      <c r="H272" s="21"/>
    </row>
    <row r="273" spans="1:8" ht="22.5" customHeight="1">
      <c r="A273" s="21"/>
      <c r="B273" s="24"/>
      <c r="C273" s="230"/>
      <c r="D273" s="24"/>
      <c r="E273" s="221"/>
      <c r="F273" s="122"/>
      <c r="G273" s="221"/>
      <c r="H273" s="21"/>
    </row>
    <row r="274" spans="1:8" ht="15" customHeight="1">
      <c r="A274" s="21"/>
      <c r="B274" s="24"/>
      <c r="C274" s="38" t="s">
        <v>161</v>
      </c>
      <c r="D274" s="24"/>
      <c r="E274" s="221"/>
      <c r="F274" s="122"/>
      <c r="G274" s="221"/>
      <c r="H274" s="21"/>
    </row>
    <row r="275" spans="1:8" ht="7.5" customHeight="1">
      <c r="A275" s="21"/>
      <c r="B275" s="24"/>
      <c r="C275" s="230"/>
      <c r="D275" s="24"/>
      <c r="E275" s="221"/>
      <c r="F275" s="122"/>
      <c r="G275" s="221"/>
      <c r="H275" s="21"/>
    </row>
    <row r="276" spans="1:8" ht="15" hidden="1">
      <c r="A276" s="21"/>
      <c r="B276" s="24"/>
      <c r="C276" s="231"/>
      <c r="D276" s="24"/>
      <c r="E276" s="221"/>
      <c r="F276" s="122"/>
      <c r="G276" s="221"/>
      <c r="H276" s="21"/>
    </row>
    <row r="277" spans="1:8" ht="15">
      <c r="A277" s="21"/>
      <c r="B277" s="24"/>
      <c r="C277" s="225">
        <f>HYPERLINK("#'LATAM'!C42","Last Month: Sales For The Month of May 2026")</f>
      </c>
      <c r="D277" s="24"/>
      <c r="E277" s="221"/>
      <c r="F277" s="232">
        <f>IF(LATAM!P42="Pass","Pass",IF(LATAM!P42="PassBecauseBlankAllowed","Pass",IF(LATAM!P42="PassBecauseNoConstraints","Pass","Fail")))</f>
      </c>
      <c r="G277" s="221"/>
      <c r="H277" s="21"/>
    </row>
    <row r="278" spans="1:8" ht="7.5" customHeight="1">
      <c r="A278" s="21"/>
      <c r="B278" s="24"/>
      <c r="C278" s="231"/>
      <c r="D278" s="24"/>
      <c r="E278" s="221"/>
      <c r="F278" s="122"/>
      <c r="G278" s="221"/>
      <c r="H278" s="21"/>
    </row>
    <row r="279" spans="1:8" ht="15" hidden="1">
      <c r="A279" s="21"/>
      <c r="B279" s="24"/>
      <c r="C279" s="231"/>
      <c r="D279" s="24"/>
      <c r="E279" s="221"/>
      <c r="F279" s="122"/>
      <c r="G279" s="221"/>
      <c r="H279" s="21"/>
    </row>
    <row r="280" spans="1:8" ht="15">
      <c r="A280" s="21"/>
      <c r="B280" s="24"/>
      <c r="C280" s="225">
        <f>HYPERLINK("#'LATAM'!C43","A Year Ago: Sales For The Month of May 2025")</f>
      </c>
      <c r="D280" s="24"/>
      <c r="E280" s="221"/>
      <c r="F280" s="232">
        <f>IF(LATAM!P43="Pass","Pass",IF(LATAM!P43="PassBecauseBlankAllowed","Pass",IF(LATAM!P43="PassBecauseNoConstraints","Pass","Fail")))</f>
      </c>
      <c r="G280" s="221"/>
      <c r="H280" s="21"/>
    </row>
    <row r="281" spans="1:8" ht="7.5" customHeight="1">
      <c r="A281" s="21"/>
      <c r="B281" s="24"/>
      <c r="C281" s="231"/>
      <c r="D281" s="24"/>
      <c r="E281" s="221"/>
      <c r="F281" s="122"/>
      <c r="G281" s="221"/>
      <c r="H281" s="21"/>
    </row>
    <row r="282" spans="1:8" ht="15" hidden="1">
      <c r="A282" s="21"/>
      <c r="B282" s="24"/>
      <c r="C282" s="231"/>
      <c r="D282" s="24"/>
      <c r="E282" s="221"/>
      <c r="F282" s="122"/>
      <c r="G282" s="221"/>
      <c r="H282" s="21"/>
    </row>
    <row r="283" spans="1:8" ht="15">
      <c r="A283" s="21"/>
      <c r="B283" s="24"/>
      <c r="C283" s="225">
        <f>HYPERLINK("#'LATAM'!C62","Past 12 Months: Sales Beginning June 2025 And Ending May 2026")</f>
      </c>
      <c r="D283" s="24"/>
      <c r="E283" s="221"/>
      <c r="F283" s="232">
        <f>IF(LATAM!P62="Pass","Pass",IF(LATAM!P62="PassBecauseBlankAllowed","Pass",IF(LATAM!P62="PassBecauseNoConstraints","Pass","Fail")))</f>
      </c>
      <c r="G283" s="221"/>
      <c r="H283" s="21"/>
    </row>
    <row r="284" spans="1:8" ht="7.5" customHeight="1">
      <c r="A284" s="21"/>
      <c r="B284" s="24"/>
      <c r="C284" s="231"/>
      <c r="D284" s="24"/>
      <c r="E284" s="221"/>
      <c r="F284" s="122"/>
      <c r="G284" s="221"/>
      <c r="H284" s="21"/>
    </row>
    <row r="285" spans="1:8" ht="15" hidden="1">
      <c r="A285" s="21"/>
      <c r="B285" s="24"/>
      <c r="C285" s="231"/>
      <c r="D285" s="24"/>
      <c r="E285" s="221"/>
      <c r="F285" s="122"/>
      <c r="G285" s="221"/>
      <c r="H285" s="21"/>
    </row>
    <row r="286" spans="1:8" ht="15">
      <c r="A286" s="21"/>
      <c r="B286" s="24"/>
      <c r="C286" s="225">
        <f>HYPERLINK("#'LATAM'!C63","Prior 12 Months: Sales Beginning June 2024 And Ending May 2025")</f>
      </c>
      <c r="D286" s="24"/>
      <c r="E286" s="221"/>
      <c r="F286" s="232">
        <f>IF(LATAM!P63="Pass","Pass",IF(LATAM!P63="PassBecauseBlankAllowed","Pass",IF(LATAM!P63="PassBecauseNoConstraints","Pass","Fail")))</f>
      </c>
      <c r="G286" s="221"/>
      <c r="H286" s="21"/>
    </row>
    <row r="287" spans="1:8" ht="7.5" customHeight="1">
      <c r="A287" s="21"/>
      <c r="B287" s="24"/>
      <c r="C287" s="231"/>
      <c r="D287" s="24"/>
      <c r="E287" s="221"/>
      <c r="F287" s="122"/>
      <c r="G287" s="221"/>
      <c r="H287" s="21"/>
    </row>
    <row r="288" spans="1:8" ht="15" hidden="1">
      <c r="A288" s="21"/>
      <c r="B288" s="24"/>
      <c r="C288" s="231"/>
      <c r="D288" s="24"/>
      <c r="E288" s="221"/>
      <c r="F288" s="122"/>
      <c r="G288" s="221"/>
      <c r="H288" s="21"/>
    </row>
    <row r="289" spans="1:8" ht="15">
      <c r="A289" s="21"/>
      <c r="B289" s="24"/>
      <c r="C289" s="225">
        <f>HYPERLINK("#'LATAM'!C89","Credit Sales For The Month of May 2026")</f>
      </c>
      <c r="D289" s="24"/>
      <c r="E289" s="221"/>
      <c r="F289" s="232">
        <f>IF(LATAM!P89="Pass","Pass",IF(LATAM!P89="PassBecauseBlankAllowed","Pass",IF(LATAM!P89="PassBecauseNoConstraints","Pass","Fail")))</f>
      </c>
      <c r="G289" s="221"/>
      <c r="H289" s="21"/>
    </row>
    <row r="290" spans="1:8" ht="7.5" customHeight="1">
      <c r="A290" s="21"/>
      <c r="B290" s="24"/>
      <c r="C290" s="231"/>
      <c r="D290" s="24"/>
      <c r="E290" s="221"/>
      <c r="F290" s="122"/>
      <c r="G290" s="221"/>
      <c r="H290" s="21"/>
    </row>
    <row r="291" spans="1:8" ht="15" hidden="1">
      <c r="A291" s="21"/>
      <c r="B291" s="24"/>
      <c r="C291" s="231"/>
      <c r="D291" s="24"/>
      <c r="E291" s="221"/>
      <c r="F291" s="122"/>
      <c r="G291" s="221"/>
      <c r="H291" s="21"/>
    </row>
    <row r="292" spans="1:8" ht="15">
      <c r="A292" s="21"/>
      <c r="B292" s="24"/>
      <c r="C292" s="225">
        <f>HYPERLINK("#'LATAM'!C90","Accounts Receivable as of The Last Day of May 2026")</f>
      </c>
      <c r="D292" s="24"/>
      <c r="E292" s="221"/>
      <c r="F292" s="232">
        <f>IF(LATAM!P90="Pass","Pass",IF(LATAM!P90="PassBecauseBlankAllowed","Pass",IF(LATAM!P90="PassBecauseNoConstraints","Pass","Fail")))</f>
      </c>
      <c r="G292" s="221"/>
      <c r="H292" s="21"/>
    </row>
    <row r="293" spans="1:8" ht="7.5" customHeight="1">
      <c r="A293" s="21"/>
      <c r="B293" s="24"/>
      <c r="C293" s="231"/>
      <c r="D293" s="24"/>
      <c r="E293" s="221"/>
      <c r="F293" s="122"/>
      <c r="G293" s="221"/>
      <c r="H293" s="21"/>
    </row>
    <row r="294" spans="1:8" ht="15" hidden="1">
      <c r="A294" s="21"/>
      <c r="B294" s="24"/>
      <c r="C294" s="231"/>
      <c r="D294" s="24"/>
      <c r="E294" s="221"/>
      <c r="F294" s="122"/>
      <c r="G294" s="221"/>
      <c r="H294" s="21"/>
    </row>
    <row r="295" spans="1:8" ht="15">
      <c r="A295" s="21"/>
      <c r="B295" s="24"/>
      <c r="C295" s="225">
        <f>HYPERLINK("#'LATAM'!C111","Number of Employees")</f>
      </c>
      <c r="D295" s="24"/>
      <c r="E295" s="221"/>
      <c r="F295" s="232">
        <f>IF(LATAM!P111="Pass","Pass",IF(LATAM!P111="PassBecauseBlankAllowed","Pass",IF(LATAM!P111="PassBecauseNoConstraints","Pass","Fail")))</f>
      </c>
      <c r="G295" s="221"/>
      <c r="H295" s="21"/>
    </row>
    <row r="296" spans="1:8" ht="7.5" customHeight="1">
      <c r="A296" s="21"/>
      <c r="B296" s="24"/>
      <c r="C296" s="231"/>
      <c r="D296" s="24"/>
      <c r="E296" s="221"/>
      <c r="F296" s="122"/>
      <c r="G296" s="221"/>
      <c r="H296" s="21"/>
    </row>
    <row r="297" spans="1:8" ht="15" hidden="1">
      <c r="A297" s="21"/>
      <c r="B297" s="24"/>
      <c r="C297" s="231"/>
      <c r="D297" s="24"/>
      <c r="E297" s="221"/>
      <c r="F297" s="122"/>
      <c r="G297" s="221"/>
      <c r="H297" s="21"/>
    </row>
    <row r="298" spans="1:8" ht="15">
      <c r="A298" s="21"/>
      <c r="B298" s="24"/>
      <c r="C298" s="225">
        <f>HYPERLINK("#'LATAM'!C130","Last Month's Inventory Balance: End of May 2026")</f>
      </c>
      <c r="D298" s="24"/>
      <c r="E298" s="221"/>
      <c r="F298" s="232">
        <f>IF(LATAM!P130="Pass","Pass",IF(LATAM!P130="PassBecauseBlankAllowed","Pass",IF(LATAM!P130="PassBecauseNoConstraints","Pass","Fail")))</f>
      </c>
      <c r="G298" s="221"/>
      <c r="H298" s="21"/>
    </row>
    <row r="299" spans="1:8" ht="7.5" customHeight="1">
      <c r="A299" s="21"/>
      <c r="B299" s="24"/>
      <c r="C299" s="231"/>
      <c r="D299" s="24"/>
      <c r="E299" s="221"/>
      <c r="F299" s="122"/>
      <c r="G299" s="221"/>
      <c r="H299" s="21"/>
    </row>
    <row r="300" spans="1:8" ht="15" hidden="1">
      <c r="A300" s="21"/>
      <c r="B300" s="24"/>
      <c r="C300" s="231"/>
      <c r="D300" s="24"/>
      <c r="E300" s="221"/>
      <c r="F300" s="122"/>
      <c r="G300" s="221"/>
      <c r="H300" s="21"/>
    </row>
    <row r="301" spans="1:8" ht="15">
      <c r="A301" s="21"/>
      <c r="B301" s="24"/>
      <c r="C301" s="225">
        <f>HYPERLINK("#'LATAM'!C131","Last Year's Inventory Balance: End of May 2025")</f>
      </c>
      <c r="D301" s="24"/>
      <c r="E301" s="221"/>
      <c r="F301" s="232">
        <f>IF(LATAM!P131="Pass","Pass",IF(LATAM!P131="PassBecauseBlankAllowed","Pass",IF(LATAM!P131="PassBecauseNoConstraints","Pass","Fail")))</f>
      </c>
      <c r="G301" s="221"/>
      <c r="H301" s="21"/>
    </row>
    <row r="302" spans="1:8" ht="7.5" customHeight="1">
      <c r="A302" s="21"/>
      <c r="B302" s="24"/>
      <c r="C302" s="231"/>
      <c r="D302" s="24"/>
      <c r="E302" s="221"/>
      <c r="F302" s="122"/>
      <c r="G302" s="221"/>
      <c r="H302" s="21"/>
    </row>
    <row r="303" spans="1:8" ht="15" customHeight="1">
      <c r="A303" s="21"/>
      <c r="B303" s="24"/>
      <c r="C303" s="35"/>
      <c r="D303" s="24"/>
      <c r="E303" s="221"/>
      <c r="F303" s="122"/>
      <c r="G303" s="221"/>
      <c r="H303" s="21"/>
    </row>
    <row r="304" spans="1:8" ht="37.5" customHeight="1">
      <c r="A304" s="21" t="s">
        <v>10</v>
      </c>
      <c r="B304" s="21" t="s">
        <v>10</v>
      </c>
      <c r="C304" s="21" t="s">
        <v>10</v>
      </c>
      <c r="D304" s="21" t="s">
        <v>10</v>
      </c>
      <c r="E304" s="21" t="s">
        <v>10</v>
      </c>
      <c r="F304" s="21" t="s">
        <v>10</v>
      </c>
      <c r="G304" s="21" t="s">
        <v>10</v>
      </c>
      <c r="H304" s="21" t="s">
        <v>10</v>
      </c>
    </row>
  </sheetData>
  <sheetProtection password="9B44" sheet="1" objects="1" scenarios="1"/>
  <mergeCells count="10">
    <mergeCell ref="A1:H1"/>
    <mergeCell ref="A304:H304"/>
    <mergeCell ref="C7:F7"/>
    <mergeCell ref="C8:F8"/>
    <mergeCell ref="C9:F9"/>
    <mergeCell ref="C10:F10"/>
    <mergeCell ref="C11:F11"/>
    <mergeCell ref="C12:F12"/>
    <mergeCell ref="C13:F13"/>
    <mergeCell ref="C14:F14"/>
  </mergeCells>
  <conditionalFormatting sqref="A1:H1">
    <cfRule type="cellIs" priority="1" dxfId="0" operator="notEqual" stopIfTrue="1">
      <formula>""</formula>
    </cfRule>
  </conditionalFormatting>
  <conditionalFormatting sqref="F22">
    <cfRule type="cellIs" priority="2" dxfId="1" operator="equal" stopIfTrue="1">
      <formula>"Fail"</formula>
    </cfRule>
    <cfRule type="cellIs" priority="3" dxfId="2" operator="equal" stopIfTrue="1">
      <formula>"Pass"</formula>
    </cfRule>
  </conditionalFormatting>
  <conditionalFormatting sqref="F25">
    <cfRule type="cellIs" priority="4" dxfId="1" operator="equal" stopIfTrue="1">
      <formula>"Fail"</formula>
    </cfRule>
    <cfRule type="cellIs" priority="5" dxfId="2" operator="equal" stopIfTrue="1">
      <formula>"Pass"</formula>
    </cfRule>
  </conditionalFormatting>
  <conditionalFormatting sqref="F28">
    <cfRule type="cellIs" priority="6" dxfId="1" operator="equal" stopIfTrue="1">
      <formula>"Fail"</formula>
    </cfRule>
    <cfRule type="cellIs" priority="7" dxfId="2" operator="equal" stopIfTrue="1">
      <formula>"Pass"</formula>
    </cfRule>
  </conditionalFormatting>
  <conditionalFormatting sqref="F31">
    <cfRule type="cellIs" priority="8" dxfId="1" operator="equal" stopIfTrue="1">
      <formula>"Fail"</formula>
    </cfRule>
    <cfRule type="cellIs" priority="9" dxfId="2" operator="equal" stopIfTrue="1">
      <formula>"Pass"</formula>
    </cfRule>
  </conditionalFormatting>
  <conditionalFormatting sqref="F37">
    <cfRule type="cellIs" priority="10" dxfId="1" operator="equal" stopIfTrue="1">
      <formula>"Fail"</formula>
    </cfRule>
    <cfRule type="cellIs" priority="11" dxfId="2" operator="equal" stopIfTrue="1">
      <formula>"Pass"</formula>
    </cfRule>
  </conditionalFormatting>
  <conditionalFormatting sqref="F40">
    <cfRule type="cellIs" priority="12" dxfId="1" operator="equal" stopIfTrue="1">
      <formula>"Fail"</formula>
    </cfRule>
    <cfRule type="cellIs" priority="13" dxfId="2" operator="equal" stopIfTrue="1">
      <formula>"Pass"</formula>
    </cfRule>
  </conditionalFormatting>
  <conditionalFormatting sqref="F43">
    <cfRule type="cellIs" priority="14" dxfId="1" operator="equal" stopIfTrue="1">
      <formula>"Fail"</formula>
    </cfRule>
    <cfRule type="cellIs" priority="15" dxfId="2" operator="equal" stopIfTrue="1">
      <formula>"Pass"</formula>
    </cfRule>
  </conditionalFormatting>
  <conditionalFormatting sqref="F46">
    <cfRule type="cellIs" priority="16" dxfId="1" operator="equal" stopIfTrue="1">
      <formula>"Fail"</formula>
    </cfRule>
    <cfRule type="cellIs" priority="17" dxfId="2" operator="equal" stopIfTrue="1">
      <formula>"Pass"</formula>
    </cfRule>
  </conditionalFormatting>
  <conditionalFormatting sqref="F49">
    <cfRule type="cellIs" priority="18" dxfId="1" operator="equal" stopIfTrue="1">
      <formula>"Fail"</formula>
    </cfRule>
    <cfRule type="cellIs" priority="19" dxfId="2" operator="equal" stopIfTrue="1">
      <formula>"Pass"</formula>
    </cfRule>
  </conditionalFormatting>
  <conditionalFormatting sqref="F52">
    <cfRule type="cellIs" priority="20" dxfId="1" operator="equal" stopIfTrue="1">
      <formula>"Fail"</formula>
    </cfRule>
    <cfRule type="cellIs" priority="21" dxfId="2" operator="equal" stopIfTrue="1">
      <formula>"Pass"</formula>
    </cfRule>
  </conditionalFormatting>
  <conditionalFormatting sqref="F55">
    <cfRule type="cellIs" priority="22" dxfId="1" operator="equal" stopIfTrue="1">
      <formula>"Fail"</formula>
    </cfRule>
    <cfRule type="cellIs" priority="23" dxfId="2" operator="equal" stopIfTrue="1">
      <formula>"Pass"</formula>
    </cfRule>
  </conditionalFormatting>
  <conditionalFormatting sqref="F58">
    <cfRule type="cellIs" priority="24" dxfId="1" operator="equal" stopIfTrue="1">
      <formula>"Fail"</formula>
    </cfRule>
    <cfRule type="cellIs" priority="25" dxfId="2" operator="equal" stopIfTrue="1">
      <formula>"Pass"</formula>
    </cfRule>
  </conditionalFormatting>
  <conditionalFormatting sqref="F61">
    <cfRule type="cellIs" priority="26" dxfId="1" operator="equal" stopIfTrue="1">
      <formula>"Fail"</formula>
    </cfRule>
    <cfRule type="cellIs" priority="27" dxfId="2" operator="equal" stopIfTrue="1">
      <formula>"Pass"</formula>
    </cfRule>
  </conditionalFormatting>
  <conditionalFormatting sqref="F67">
    <cfRule type="cellIs" priority="28" dxfId="1" operator="equal" stopIfTrue="1">
      <formula>"Fail"</formula>
    </cfRule>
    <cfRule type="cellIs" priority="29" dxfId="2" operator="equal" stopIfTrue="1">
      <formula>"Pass"</formula>
    </cfRule>
  </conditionalFormatting>
  <conditionalFormatting sqref="F70">
    <cfRule type="cellIs" priority="30" dxfId="1" operator="equal" stopIfTrue="1">
      <formula>"Fail"</formula>
    </cfRule>
    <cfRule type="cellIs" priority="31" dxfId="2" operator="equal" stopIfTrue="1">
      <formula>"Pass"</formula>
    </cfRule>
  </conditionalFormatting>
  <conditionalFormatting sqref="F73">
    <cfRule type="cellIs" priority="32" dxfId="1" operator="equal" stopIfTrue="1">
      <formula>"Fail"</formula>
    </cfRule>
    <cfRule type="cellIs" priority="33" dxfId="2" operator="equal" stopIfTrue="1">
      <formula>"Pass"</formula>
    </cfRule>
  </conditionalFormatting>
  <conditionalFormatting sqref="F76">
    <cfRule type="cellIs" priority="34" dxfId="1" operator="equal" stopIfTrue="1">
      <formula>"Fail"</formula>
    </cfRule>
    <cfRule type="cellIs" priority="35" dxfId="2" operator="equal" stopIfTrue="1">
      <formula>"Pass"</formula>
    </cfRule>
  </conditionalFormatting>
  <conditionalFormatting sqref="F79">
    <cfRule type="cellIs" priority="36" dxfId="1" operator="equal" stopIfTrue="1">
      <formula>"Fail"</formula>
    </cfRule>
    <cfRule type="cellIs" priority="37" dxfId="2" operator="equal" stopIfTrue="1">
      <formula>"Pass"</formula>
    </cfRule>
  </conditionalFormatting>
  <conditionalFormatting sqref="F82">
    <cfRule type="cellIs" priority="38" dxfId="1" operator="equal" stopIfTrue="1">
      <formula>"Fail"</formula>
    </cfRule>
    <cfRule type="cellIs" priority="39" dxfId="2" operator="equal" stopIfTrue="1">
      <formula>"Pass"</formula>
    </cfRule>
  </conditionalFormatting>
  <conditionalFormatting sqref="F85">
    <cfRule type="cellIs" priority="40" dxfId="1" operator="equal" stopIfTrue="1">
      <formula>"Fail"</formula>
    </cfRule>
    <cfRule type="cellIs" priority="41" dxfId="2" operator="equal" stopIfTrue="1">
      <formula>"Pass"</formula>
    </cfRule>
  </conditionalFormatting>
  <conditionalFormatting sqref="F88">
    <cfRule type="cellIs" priority="42" dxfId="1" operator="equal" stopIfTrue="1">
      <formula>"Fail"</formula>
    </cfRule>
    <cfRule type="cellIs" priority="43" dxfId="2" operator="equal" stopIfTrue="1">
      <formula>"Pass"</formula>
    </cfRule>
  </conditionalFormatting>
  <conditionalFormatting sqref="F91">
    <cfRule type="cellIs" priority="44" dxfId="1" operator="equal" stopIfTrue="1">
      <formula>"Fail"</formula>
    </cfRule>
    <cfRule type="cellIs" priority="45" dxfId="2" operator="equal" stopIfTrue="1">
      <formula>"Pass"</formula>
    </cfRule>
  </conditionalFormatting>
  <conditionalFormatting sqref="F97">
    <cfRule type="cellIs" priority="46" dxfId="1" operator="equal" stopIfTrue="1">
      <formula>"Fail"</formula>
    </cfRule>
    <cfRule type="cellIs" priority="47" dxfId="2" operator="equal" stopIfTrue="1">
      <formula>"Pass"</formula>
    </cfRule>
  </conditionalFormatting>
  <conditionalFormatting sqref="F100">
    <cfRule type="cellIs" priority="48" dxfId="1" operator="equal" stopIfTrue="1">
      <formula>"Fail"</formula>
    </cfRule>
    <cfRule type="cellIs" priority="49" dxfId="2" operator="equal" stopIfTrue="1">
      <formula>"Pass"</formula>
    </cfRule>
  </conditionalFormatting>
  <conditionalFormatting sqref="F103">
    <cfRule type="cellIs" priority="50" dxfId="1" operator="equal" stopIfTrue="1">
      <formula>"Fail"</formula>
    </cfRule>
    <cfRule type="cellIs" priority="51" dxfId="2" operator="equal" stopIfTrue="1">
      <formula>"Pass"</formula>
    </cfRule>
  </conditionalFormatting>
  <conditionalFormatting sqref="F106">
    <cfRule type="cellIs" priority="52" dxfId="1" operator="equal" stopIfTrue="1">
      <formula>"Fail"</formula>
    </cfRule>
    <cfRule type="cellIs" priority="53" dxfId="2" operator="equal" stopIfTrue="1">
      <formula>"Pass"</formula>
    </cfRule>
  </conditionalFormatting>
  <conditionalFormatting sqref="F109">
    <cfRule type="cellIs" priority="54" dxfId="1" operator="equal" stopIfTrue="1">
      <formula>"Fail"</formula>
    </cfRule>
    <cfRule type="cellIs" priority="55" dxfId="2" operator="equal" stopIfTrue="1">
      <formula>"Pass"</formula>
    </cfRule>
  </conditionalFormatting>
  <conditionalFormatting sqref="F112">
    <cfRule type="cellIs" priority="56" dxfId="1" operator="equal" stopIfTrue="1">
      <formula>"Fail"</formula>
    </cfRule>
    <cfRule type="cellIs" priority="57" dxfId="2" operator="equal" stopIfTrue="1">
      <formula>"Pass"</formula>
    </cfRule>
  </conditionalFormatting>
  <conditionalFormatting sqref="F115">
    <cfRule type="cellIs" priority="58" dxfId="1" operator="equal" stopIfTrue="1">
      <formula>"Fail"</formula>
    </cfRule>
    <cfRule type="cellIs" priority="59" dxfId="2" operator="equal" stopIfTrue="1">
      <formula>"Pass"</formula>
    </cfRule>
  </conditionalFormatting>
  <conditionalFormatting sqref="F118">
    <cfRule type="cellIs" priority="60" dxfId="1" operator="equal" stopIfTrue="1">
      <formula>"Fail"</formula>
    </cfRule>
    <cfRule type="cellIs" priority="61" dxfId="2" operator="equal" stopIfTrue="1">
      <formula>"Pass"</formula>
    </cfRule>
  </conditionalFormatting>
  <conditionalFormatting sqref="F121">
    <cfRule type="cellIs" priority="62" dxfId="1" operator="equal" stopIfTrue="1">
      <formula>"Fail"</formula>
    </cfRule>
    <cfRule type="cellIs" priority="63" dxfId="2" operator="equal" stopIfTrue="1">
      <formula>"Pass"</formula>
    </cfRule>
  </conditionalFormatting>
  <conditionalFormatting sqref="F127">
    <cfRule type="cellIs" priority="64" dxfId="1" operator="equal" stopIfTrue="1">
      <formula>"Fail"</formula>
    </cfRule>
    <cfRule type="cellIs" priority="65" dxfId="2" operator="equal" stopIfTrue="1">
      <formula>"Pass"</formula>
    </cfRule>
  </conditionalFormatting>
  <conditionalFormatting sqref="F130">
    <cfRule type="cellIs" priority="66" dxfId="1" operator="equal" stopIfTrue="1">
      <formula>"Fail"</formula>
    </cfRule>
    <cfRule type="cellIs" priority="67" dxfId="2" operator="equal" stopIfTrue="1">
      <formula>"Pass"</formula>
    </cfRule>
  </conditionalFormatting>
  <conditionalFormatting sqref="F133">
    <cfRule type="cellIs" priority="68" dxfId="1" operator="equal" stopIfTrue="1">
      <formula>"Fail"</formula>
    </cfRule>
    <cfRule type="cellIs" priority="69" dxfId="2" operator="equal" stopIfTrue="1">
      <formula>"Pass"</formula>
    </cfRule>
  </conditionalFormatting>
  <conditionalFormatting sqref="F136">
    <cfRule type="cellIs" priority="70" dxfId="1" operator="equal" stopIfTrue="1">
      <formula>"Fail"</formula>
    </cfRule>
    <cfRule type="cellIs" priority="71" dxfId="2" operator="equal" stopIfTrue="1">
      <formula>"Pass"</formula>
    </cfRule>
  </conditionalFormatting>
  <conditionalFormatting sqref="F139">
    <cfRule type="cellIs" priority="72" dxfId="1" operator="equal" stopIfTrue="1">
      <formula>"Fail"</formula>
    </cfRule>
    <cfRule type="cellIs" priority="73" dxfId="2" operator="equal" stopIfTrue="1">
      <formula>"Pass"</formula>
    </cfRule>
  </conditionalFormatting>
  <conditionalFormatting sqref="F142">
    <cfRule type="cellIs" priority="74" dxfId="1" operator="equal" stopIfTrue="1">
      <formula>"Fail"</formula>
    </cfRule>
    <cfRule type="cellIs" priority="75" dxfId="2" operator="equal" stopIfTrue="1">
      <formula>"Pass"</formula>
    </cfRule>
  </conditionalFormatting>
  <conditionalFormatting sqref="F145">
    <cfRule type="cellIs" priority="76" dxfId="1" operator="equal" stopIfTrue="1">
      <formula>"Fail"</formula>
    </cfRule>
    <cfRule type="cellIs" priority="77" dxfId="2" operator="equal" stopIfTrue="1">
      <formula>"Pass"</formula>
    </cfRule>
  </conditionalFormatting>
  <conditionalFormatting sqref="F148">
    <cfRule type="cellIs" priority="78" dxfId="1" operator="equal" stopIfTrue="1">
      <formula>"Fail"</formula>
    </cfRule>
    <cfRule type="cellIs" priority="79" dxfId="2" operator="equal" stopIfTrue="1">
      <formula>"Pass"</formula>
    </cfRule>
  </conditionalFormatting>
  <conditionalFormatting sqref="F151">
    <cfRule type="cellIs" priority="80" dxfId="1" operator="equal" stopIfTrue="1">
      <formula>"Fail"</formula>
    </cfRule>
    <cfRule type="cellIs" priority="81" dxfId="2" operator="equal" stopIfTrue="1">
      <formula>"Pass"</formula>
    </cfRule>
  </conditionalFormatting>
  <conditionalFormatting sqref="F157">
    <cfRule type="cellIs" priority="82" dxfId="1" operator="equal" stopIfTrue="1">
      <formula>"Fail"</formula>
    </cfRule>
    <cfRule type="cellIs" priority="83" dxfId="2" operator="equal" stopIfTrue="1">
      <formula>"Pass"</formula>
    </cfRule>
  </conditionalFormatting>
  <conditionalFormatting sqref="F160">
    <cfRule type="cellIs" priority="84" dxfId="1" operator="equal" stopIfTrue="1">
      <formula>"Fail"</formula>
    </cfRule>
    <cfRule type="cellIs" priority="85" dxfId="2" operator="equal" stopIfTrue="1">
      <formula>"Pass"</formula>
    </cfRule>
  </conditionalFormatting>
  <conditionalFormatting sqref="F163">
    <cfRule type="cellIs" priority="86" dxfId="1" operator="equal" stopIfTrue="1">
      <formula>"Fail"</formula>
    </cfRule>
    <cfRule type="cellIs" priority="87" dxfId="2" operator="equal" stopIfTrue="1">
      <formula>"Pass"</formula>
    </cfRule>
  </conditionalFormatting>
  <conditionalFormatting sqref="F166">
    <cfRule type="cellIs" priority="88" dxfId="1" operator="equal" stopIfTrue="1">
      <formula>"Fail"</formula>
    </cfRule>
    <cfRule type="cellIs" priority="89" dxfId="2" operator="equal" stopIfTrue="1">
      <formula>"Pass"</formula>
    </cfRule>
  </conditionalFormatting>
  <conditionalFormatting sqref="F169">
    <cfRule type="cellIs" priority="90" dxfId="1" operator="equal" stopIfTrue="1">
      <formula>"Fail"</formula>
    </cfRule>
    <cfRule type="cellIs" priority="91" dxfId="2" operator="equal" stopIfTrue="1">
      <formula>"Pass"</formula>
    </cfRule>
  </conditionalFormatting>
  <conditionalFormatting sqref="F172">
    <cfRule type="cellIs" priority="92" dxfId="1" operator="equal" stopIfTrue="1">
      <formula>"Fail"</formula>
    </cfRule>
    <cfRule type="cellIs" priority="93" dxfId="2" operator="equal" stopIfTrue="1">
      <formula>"Pass"</formula>
    </cfRule>
  </conditionalFormatting>
  <conditionalFormatting sqref="F175">
    <cfRule type="cellIs" priority="94" dxfId="1" operator="equal" stopIfTrue="1">
      <formula>"Fail"</formula>
    </cfRule>
    <cfRule type="cellIs" priority="95" dxfId="2" operator="equal" stopIfTrue="1">
      <formula>"Pass"</formula>
    </cfRule>
  </conditionalFormatting>
  <conditionalFormatting sqref="F178">
    <cfRule type="cellIs" priority="96" dxfId="1" operator="equal" stopIfTrue="1">
      <formula>"Fail"</formula>
    </cfRule>
    <cfRule type="cellIs" priority="97" dxfId="2" operator="equal" stopIfTrue="1">
      <formula>"Pass"</formula>
    </cfRule>
  </conditionalFormatting>
  <conditionalFormatting sqref="F181">
    <cfRule type="cellIs" priority="98" dxfId="1" operator="equal" stopIfTrue="1">
      <formula>"Fail"</formula>
    </cfRule>
    <cfRule type="cellIs" priority="99" dxfId="2" operator="equal" stopIfTrue="1">
      <formula>"Pass"</formula>
    </cfRule>
  </conditionalFormatting>
  <conditionalFormatting sqref="F187">
    <cfRule type="cellIs" priority="100" dxfId="1" operator="equal" stopIfTrue="1">
      <formula>"Fail"</formula>
    </cfRule>
    <cfRule type="cellIs" priority="101" dxfId="2" operator="equal" stopIfTrue="1">
      <formula>"Pass"</formula>
    </cfRule>
  </conditionalFormatting>
  <conditionalFormatting sqref="F190">
    <cfRule type="cellIs" priority="102" dxfId="1" operator="equal" stopIfTrue="1">
      <formula>"Fail"</formula>
    </cfRule>
    <cfRule type="cellIs" priority="103" dxfId="2" operator="equal" stopIfTrue="1">
      <formula>"Pass"</formula>
    </cfRule>
  </conditionalFormatting>
  <conditionalFormatting sqref="F193">
    <cfRule type="cellIs" priority="104" dxfId="1" operator="equal" stopIfTrue="1">
      <formula>"Fail"</formula>
    </cfRule>
    <cfRule type="cellIs" priority="105" dxfId="2" operator="equal" stopIfTrue="1">
      <formula>"Pass"</formula>
    </cfRule>
  </conditionalFormatting>
  <conditionalFormatting sqref="F196">
    <cfRule type="cellIs" priority="106" dxfId="1" operator="equal" stopIfTrue="1">
      <formula>"Fail"</formula>
    </cfRule>
    <cfRule type="cellIs" priority="107" dxfId="2" operator="equal" stopIfTrue="1">
      <formula>"Pass"</formula>
    </cfRule>
  </conditionalFormatting>
  <conditionalFormatting sqref="F199">
    <cfRule type="cellIs" priority="108" dxfId="1" operator="equal" stopIfTrue="1">
      <formula>"Fail"</formula>
    </cfRule>
    <cfRule type="cellIs" priority="109" dxfId="2" operator="equal" stopIfTrue="1">
      <formula>"Pass"</formula>
    </cfRule>
  </conditionalFormatting>
  <conditionalFormatting sqref="F202">
    <cfRule type="cellIs" priority="110" dxfId="1" operator="equal" stopIfTrue="1">
      <formula>"Fail"</formula>
    </cfRule>
    <cfRule type="cellIs" priority="111" dxfId="2" operator="equal" stopIfTrue="1">
      <formula>"Pass"</formula>
    </cfRule>
  </conditionalFormatting>
  <conditionalFormatting sqref="F205">
    <cfRule type="cellIs" priority="112" dxfId="1" operator="equal" stopIfTrue="1">
      <formula>"Fail"</formula>
    </cfRule>
    <cfRule type="cellIs" priority="113" dxfId="2" operator="equal" stopIfTrue="1">
      <formula>"Pass"</formula>
    </cfRule>
  </conditionalFormatting>
  <conditionalFormatting sqref="F208">
    <cfRule type="cellIs" priority="114" dxfId="1" operator="equal" stopIfTrue="1">
      <formula>"Fail"</formula>
    </cfRule>
    <cfRule type="cellIs" priority="115" dxfId="2" operator="equal" stopIfTrue="1">
      <formula>"Pass"</formula>
    </cfRule>
  </conditionalFormatting>
  <conditionalFormatting sqref="F211">
    <cfRule type="cellIs" priority="116" dxfId="1" operator="equal" stopIfTrue="1">
      <formula>"Fail"</formula>
    </cfRule>
    <cfRule type="cellIs" priority="117" dxfId="2" operator="equal" stopIfTrue="1">
      <formula>"Pass"</formula>
    </cfRule>
  </conditionalFormatting>
  <conditionalFormatting sqref="F217">
    <cfRule type="cellIs" priority="118" dxfId="1" operator="equal" stopIfTrue="1">
      <formula>"Fail"</formula>
    </cfRule>
    <cfRule type="cellIs" priority="119" dxfId="2" operator="equal" stopIfTrue="1">
      <formula>"Pass"</formula>
    </cfRule>
  </conditionalFormatting>
  <conditionalFormatting sqref="F220">
    <cfRule type="cellIs" priority="120" dxfId="1" operator="equal" stopIfTrue="1">
      <formula>"Fail"</formula>
    </cfRule>
    <cfRule type="cellIs" priority="121" dxfId="2" operator="equal" stopIfTrue="1">
      <formula>"Pass"</formula>
    </cfRule>
  </conditionalFormatting>
  <conditionalFormatting sqref="F223">
    <cfRule type="cellIs" priority="122" dxfId="1" operator="equal" stopIfTrue="1">
      <formula>"Fail"</formula>
    </cfRule>
    <cfRule type="cellIs" priority="123" dxfId="2" operator="equal" stopIfTrue="1">
      <formula>"Pass"</formula>
    </cfRule>
  </conditionalFormatting>
  <conditionalFormatting sqref="F226">
    <cfRule type="cellIs" priority="124" dxfId="1" operator="equal" stopIfTrue="1">
      <formula>"Fail"</formula>
    </cfRule>
    <cfRule type="cellIs" priority="125" dxfId="2" operator="equal" stopIfTrue="1">
      <formula>"Pass"</formula>
    </cfRule>
  </conditionalFormatting>
  <conditionalFormatting sqref="F229">
    <cfRule type="cellIs" priority="126" dxfId="1" operator="equal" stopIfTrue="1">
      <formula>"Fail"</formula>
    </cfRule>
    <cfRule type="cellIs" priority="127" dxfId="2" operator="equal" stopIfTrue="1">
      <formula>"Pass"</formula>
    </cfRule>
  </conditionalFormatting>
  <conditionalFormatting sqref="F232">
    <cfRule type="cellIs" priority="128" dxfId="1" operator="equal" stopIfTrue="1">
      <formula>"Fail"</formula>
    </cfRule>
    <cfRule type="cellIs" priority="129" dxfId="2" operator="equal" stopIfTrue="1">
      <formula>"Pass"</formula>
    </cfRule>
  </conditionalFormatting>
  <conditionalFormatting sqref="F235">
    <cfRule type="cellIs" priority="130" dxfId="1" operator="equal" stopIfTrue="1">
      <formula>"Fail"</formula>
    </cfRule>
    <cfRule type="cellIs" priority="131" dxfId="2" operator="equal" stopIfTrue="1">
      <formula>"Pass"</formula>
    </cfRule>
  </conditionalFormatting>
  <conditionalFormatting sqref="F238">
    <cfRule type="cellIs" priority="132" dxfId="1" operator="equal" stopIfTrue="1">
      <formula>"Fail"</formula>
    </cfRule>
    <cfRule type="cellIs" priority="133" dxfId="2" operator="equal" stopIfTrue="1">
      <formula>"Pass"</formula>
    </cfRule>
  </conditionalFormatting>
  <conditionalFormatting sqref="F241">
    <cfRule type="cellIs" priority="134" dxfId="1" operator="equal" stopIfTrue="1">
      <formula>"Fail"</formula>
    </cfRule>
    <cfRule type="cellIs" priority="135" dxfId="2" operator="equal" stopIfTrue="1">
      <formula>"Pass"</formula>
    </cfRule>
  </conditionalFormatting>
  <conditionalFormatting sqref="F247">
    <cfRule type="cellIs" priority="136" dxfId="1" operator="equal" stopIfTrue="1">
      <formula>"Fail"</formula>
    </cfRule>
    <cfRule type="cellIs" priority="137" dxfId="2" operator="equal" stopIfTrue="1">
      <formula>"Pass"</formula>
    </cfRule>
  </conditionalFormatting>
  <conditionalFormatting sqref="F250">
    <cfRule type="cellIs" priority="138" dxfId="1" operator="equal" stopIfTrue="1">
      <formula>"Fail"</formula>
    </cfRule>
    <cfRule type="cellIs" priority="139" dxfId="2" operator="equal" stopIfTrue="1">
      <formula>"Pass"</formula>
    </cfRule>
  </conditionalFormatting>
  <conditionalFormatting sqref="F253">
    <cfRule type="cellIs" priority="140" dxfId="1" operator="equal" stopIfTrue="1">
      <formula>"Fail"</formula>
    </cfRule>
    <cfRule type="cellIs" priority="141" dxfId="2" operator="equal" stopIfTrue="1">
      <formula>"Pass"</formula>
    </cfRule>
  </conditionalFormatting>
  <conditionalFormatting sqref="F256">
    <cfRule type="cellIs" priority="142" dxfId="1" operator="equal" stopIfTrue="1">
      <formula>"Fail"</formula>
    </cfRule>
    <cfRule type="cellIs" priority="143" dxfId="2" operator="equal" stopIfTrue="1">
      <formula>"Pass"</formula>
    </cfRule>
  </conditionalFormatting>
  <conditionalFormatting sqref="F259">
    <cfRule type="cellIs" priority="144" dxfId="1" operator="equal" stopIfTrue="1">
      <formula>"Fail"</formula>
    </cfRule>
    <cfRule type="cellIs" priority="145" dxfId="2" operator="equal" stopIfTrue="1">
      <formula>"Pass"</formula>
    </cfRule>
  </conditionalFormatting>
  <conditionalFormatting sqref="F262">
    <cfRule type="cellIs" priority="146" dxfId="1" operator="equal" stopIfTrue="1">
      <formula>"Fail"</formula>
    </cfRule>
    <cfRule type="cellIs" priority="147" dxfId="2" operator="equal" stopIfTrue="1">
      <formula>"Pass"</formula>
    </cfRule>
  </conditionalFormatting>
  <conditionalFormatting sqref="F265">
    <cfRule type="cellIs" priority="148" dxfId="1" operator="equal" stopIfTrue="1">
      <formula>"Fail"</formula>
    </cfRule>
    <cfRule type="cellIs" priority="149" dxfId="2" operator="equal" stopIfTrue="1">
      <formula>"Pass"</formula>
    </cfRule>
  </conditionalFormatting>
  <conditionalFormatting sqref="F268">
    <cfRule type="cellIs" priority="150" dxfId="1" operator="equal" stopIfTrue="1">
      <formula>"Fail"</formula>
    </cfRule>
    <cfRule type="cellIs" priority="151" dxfId="2" operator="equal" stopIfTrue="1">
      <formula>"Pass"</formula>
    </cfRule>
  </conditionalFormatting>
  <conditionalFormatting sqref="F271">
    <cfRule type="cellIs" priority="152" dxfId="1" operator="equal" stopIfTrue="1">
      <formula>"Fail"</formula>
    </cfRule>
    <cfRule type="cellIs" priority="153" dxfId="2" operator="equal" stopIfTrue="1">
      <formula>"Pass"</formula>
    </cfRule>
  </conditionalFormatting>
  <conditionalFormatting sqref="F277">
    <cfRule type="cellIs" priority="154" dxfId="1" operator="equal" stopIfTrue="1">
      <formula>"Fail"</formula>
    </cfRule>
    <cfRule type="cellIs" priority="155" dxfId="2" operator="equal" stopIfTrue="1">
      <formula>"Pass"</formula>
    </cfRule>
  </conditionalFormatting>
  <conditionalFormatting sqref="F280">
    <cfRule type="cellIs" priority="156" dxfId="1" operator="equal" stopIfTrue="1">
      <formula>"Fail"</formula>
    </cfRule>
    <cfRule type="cellIs" priority="157" dxfId="2" operator="equal" stopIfTrue="1">
      <formula>"Pass"</formula>
    </cfRule>
  </conditionalFormatting>
  <conditionalFormatting sqref="F283">
    <cfRule type="cellIs" priority="158" dxfId="1" operator="equal" stopIfTrue="1">
      <formula>"Fail"</formula>
    </cfRule>
    <cfRule type="cellIs" priority="159" dxfId="2" operator="equal" stopIfTrue="1">
      <formula>"Pass"</formula>
    </cfRule>
  </conditionalFormatting>
  <conditionalFormatting sqref="F286">
    <cfRule type="cellIs" priority="160" dxfId="1" operator="equal" stopIfTrue="1">
      <formula>"Fail"</formula>
    </cfRule>
    <cfRule type="cellIs" priority="161" dxfId="2" operator="equal" stopIfTrue="1">
      <formula>"Pass"</formula>
    </cfRule>
  </conditionalFormatting>
  <conditionalFormatting sqref="F289">
    <cfRule type="cellIs" priority="162" dxfId="1" operator="equal" stopIfTrue="1">
      <formula>"Fail"</formula>
    </cfRule>
    <cfRule type="cellIs" priority="163" dxfId="2" operator="equal" stopIfTrue="1">
      <formula>"Pass"</formula>
    </cfRule>
  </conditionalFormatting>
  <conditionalFormatting sqref="F292">
    <cfRule type="cellIs" priority="164" dxfId="1" operator="equal" stopIfTrue="1">
      <formula>"Fail"</formula>
    </cfRule>
    <cfRule type="cellIs" priority="165" dxfId="2" operator="equal" stopIfTrue="1">
      <formula>"Pass"</formula>
    </cfRule>
  </conditionalFormatting>
  <conditionalFormatting sqref="F295">
    <cfRule type="cellIs" priority="166" dxfId="1" operator="equal" stopIfTrue="1">
      <formula>"Fail"</formula>
    </cfRule>
    <cfRule type="cellIs" priority="167" dxfId="2" operator="equal" stopIfTrue="1">
      <formula>"Pass"</formula>
    </cfRule>
  </conditionalFormatting>
  <conditionalFormatting sqref="F298">
    <cfRule type="cellIs" priority="168" dxfId="1" operator="equal" stopIfTrue="1">
      <formula>"Fail"</formula>
    </cfRule>
    <cfRule type="cellIs" priority="169" dxfId="2" operator="equal" stopIfTrue="1">
      <formula>"Pass"</formula>
    </cfRule>
  </conditionalFormatting>
  <conditionalFormatting sqref="F301">
    <cfRule type="cellIs" priority="170" dxfId="1" operator="equal" stopIfTrue="1">
      <formula>"Fail"</formula>
    </cfRule>
    <cfRule type="cellIs" priority="171" dxfId="2" operator="equal" stopIfTrue="1">
      <formula>"Pass"</formula>
    </cfRule>
  </conditionalFormatting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3"/>
  <sheetViews>
    <sheetView showRowColHeaders="0" workbookViewId="0" topLeftCell="A1">
      <selection pane="topLeft" activeCell="I34" sqref="I34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Northeast, "&amp;IFERROR(INDEX({"May"},MATCH(Welcome!C12,{"May-2026"},0)),"SELECT A CALENDAR MONTH")&amp;" "&amp;IFERROR(INDEX({"2026"},MATCH(Welcome!C12,{"May-2026"},0)),"SELECT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48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3" t="s">
        <v>46</v>
      </c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9" t="s">
        <v>45</v>
      </c>
      <c r="D21" s="150"/>
      <c r="E21" s="150"/>
      <c r="F21" s="151"/>
      <c r="G21" s="150"/>
      <c r="H21" s="150"/>
      <c r="I21" s="152"/>
      <c r="J21" s="150"/>
      <c r="K21" s="150"/>
      <c r="L21" s="153"/>
      <c r="M21" s="151"/>
      <c r="N21" s="150"/>
      <c r="O21" s="150"/>
      <c r="P21" s="153"/>
      <c r="Q21" s="150"/>
      <c r="R21" s="150"/>
      <c r="S21" s="152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54" t="s">
        <v>23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2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1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5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6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7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21">
      <c r="A29" s="21"/>
      <c r="B29" s="119"/>
      <c r="C29" s="158" t="s">
        <v>27</v>
      </c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7.5" customHeight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9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6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 thickBot="1">
      <c r="A33" s="21"/>
      <c r="B33" s="119"/>
      <c r="C33" s="161"/>
      <c r="D33" s="119"/>
      <c r="E33" s="121"/>
      <c r="F33" s="122"/>
      <c r="G33" s="121"/>
      <c r="H33" s="24"/>
      <c r="I33" s="174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>
      <c r="A34" s="21"/>
      <c r="B34" s="119"/>
      <c r="C34" s="162" t="s">
        <v>20</v>
      </c>
      <c r="D34" s="119"/>
      <c r="E34" s="121"/>
      <c r="F34" s="163" t="s">
        <v>44</v>
      </c>
      <c r="G34" s="121"/>
      <c r="H34" s="24"/>
      <c r="I34" s="207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147="","PassBecauseBlankAllowed",IF(AND(I147="no",ISBLANK(I34)),"Pass",IF(NOT(IF(I147="no",ISBLANK(I34),TRUE)),"Fail",IF(NOT(IF(I147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allowed",IF(I147="","",IF(AND(I147="no",ISBLANK(I34)),"",IF(NOT(IF(I147="no",ISBLANK(I34),TRUE)),"leave blank",IF(NOT(IF(I147="yes",NOT(ISBLANK(I34)),TRUE)),"input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thickBot="1">
      <c r="A35" s="21"/>
      <c r="B35" s="119"/>
      <c r="C35" s="162" t="s">
        <v>43</v>
      </c>
      <c r="D35" s="119"/>
      <c r="E35" s="121"/>
      <c r="F35" s="163" t="s">
        <v>44</v>
      </c>
      <c r="G35" s="121"/>
      <c r="H35" s="24"/>
      <c r="I35" s="208"/>
      <c r="J35" s="24"/>
      <c r="K35" s="124"/>
      <c r="L35" s="23"/>
      <c r="M35" s="163"/>
      <c r="N35" s="124"/>
      <c r="O35" s="125"/>
      <c r="P35" s="166">
        <f>IF(NOT(NOT(IF(ISERROR(I35),ERROR.TYPE(#REF!)=ERROR.TYPE(I35),FALSE))),"Fail",IF(NOT(IF(ISBLANK(I35),TRUE,ISNUMBER(I35))),"Fail",IF(NOT(IF(ISBLANK(I35),TRUE,LEN(I35)-FIND(".",I35&amp;".")&lt;=2)),"Fail",IF(I147="","PassBecauseBlankAllowed",IF(AND(I147="no",ISBLANK(I35)),"Pass",IF(NOT(IF(I147="no",ISBLANK(I35),TRUE)),"Fail",IF(NOT(IF(I147="yes",NOT(ISBLANK(I35)),TRUE)),"Fail",IF(NOT(I35&gt;=0),"Fail","Pass"))))))))</f>
      </c>
      <c r="Q35" s="125"/>
      <c r="R35" s="126"/>
      <c r="S35" s="167">
        <f>IF(NOT(NOT(IF(ISERROR(I35),ERROR.TYPE(#REF!)=ERROR.TYPE(I35),FALSE))),"UNDO NOW (use button or Ctrl+Z)! CANNOT DRAG-AND-DROP CELLS",IF(NOT(IF(ISBLANK(I35),TRUE,ISNUMBER(I35))),"enter a number",IF(NOT(IF(ISBLANK(I35),TRUE,LEN(I35)-FIND(".",I35&amp;".")&lt;=2)),"only 2 decimal place(s) allowed",IF(I147="","",IF(AND(I147="no",ISBLANK(I35)),"",IF(NOT(IF(I147="no",ISBLANK(I35),TRUE)),"leave blank",IF(NOT(IF(I147="yes",NOT(ISBLANK(I35)),TRUE)),"input required",IF(NOT(I35&gt;=0),"must be &gt;= 0",""))))))))</f>
      </c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1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0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 thickBot="1">
      <c r="A39" s="21"/>
      <c r="B39" s="119"/>
      <c r="C39" s="176"/>
      <c r="D39" s="119"/>
      <c r="E39" s="121"/>
      <c r="F39" s="122"/>
      <c r="G39" s="121"/>
      <c r="H39" s="24"/>
      <c r="I39" s="174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thickBot="1">
      <c r="A40" s="21"/>
      <c r="B40" s="119"/>
      <c r="C40" s="177" t="s">
        <v>42</v>
      </c>
      <c r="D40" s="119"/>
      <c r="E40" s="121"/>
      <c r="F40" s="163"/>
      <c r="G40" s="121"/>
      <c r="H40" s="24"/>
      <c r="I40" s="183">
        <f>IF(OR(OR(ISBLANK(IF(OR(OR(ISBLANK(IF(OR(OR(ISBLANK(I34),I34=""),OR(ISBLANK(I35),I35="")),"",(I34/I35))),IF(OR(OR(ISBLANK(I34),I34=""),OR(ISBLANK(I35),I35="")),"",(I34/I35))=""),OR(ISBLANK(1),1="")),"",(IF(OR(OR(ISBLANK(I34),I34=""),OR(ISBLANK(I35),I35="")),"",(I34/I35))-1))),IF(OR(OR(ISBLANK(IF(OR(OR(ISBLANK(I34),I34=""),OR(ISBLANK(I35),I35="")),"",(I34/I35))),IF(OR(OR(ISBLANK(I34),I34=""),OR(ISBLANK(I35),I35="")),"",(I34/I35))=""),OR(ISBLANK(1),1="")),"",(IF(OR(OR(ISBLANK(I34),I34=""),OR(ISBLANK(I35),I35="")),"",(I34/I35))-1))=""),OR(ISBLANK(100),100="")),"",(IF(OR(OR(ISBLANK(IF(OR(OR(ISBLANK(I34),I34=""),OR(ISBLANK(I35),I35="")),"",(I34/I35))),IF(OR(OR(ISBLANK(I34),I34=""),OR(ISBLANK(I35),I35="")),"",(I34/I35))=""),OR(ISBLANK(1),1="")),"",(IF(OR(OR(ISBLANK(I34),I34=""),OR(ISBLANK(I35),I35="")),"",(I34/I35))-1))*100))</f>
      </c>
      <c r="J40" s="24"/>
      <c r="K40" s="124"/>
      <c r="L40" s="163" t="s">
        <v>41</v>
      </c>
      <c r="M40" s="163"/>
      <c r="N40" s="124"/>
      <c r="O40" s="125"/>
      <c r="P40" s="166">
        <f>IF(TRUE,"PassBecauseNoConstraints","ERROR")</f>
      </c>
      <c r="Q40" s="125"/>
      <c r="R40" s="126"/>
      <c r="S40" s="167">
        <f>IF(TRUE,"","ERROR")</f>
      </c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76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customHeight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59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6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7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21">
      <c r="A49" s="21"/>
      <c r="B49" s="119"/>
      <c r="C49" s="158" t="s">
        <v>40</v>
      </c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7.5" customHeight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9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 thickBot="1">
      <c r="A53" s="21"/>
      <c r="B53" s="119"/>
      <c r="C53" s="161"/>
      <c r="D53" s="119"/>
      <c r="E53" s="121"/>
      <c r="F53" s="122"/>
      <c r="G53" s="121"/>
      <c r="H53" s="24"/>
      <c r="I53" s="174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>
      <c r="A54" s="21"/>
      <c r="B54" s="119"/>
      <c r="C54" s="162" t="s">
        <v>39</v>
      </c>
      <c r="D54" s="119"/>
      <c r="E54" s="121"/>
      <c r="F54" s="163" t="s">
        <v>44</v>
      </c>
      <c r="G54" s="121"/>
      <c r="H54" s="24"/>
      <c r="I54" s="207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147="","PassBecauseBlankAllowed",IF(AND(I147="no",ISBLANK(I54)),"Pass",IF(NOT(IF(I147="no",ISBLANK(I54),TRUE)),"Fail",IF(NOT(IF(I147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allowed",IF(I147="","",IF(AND(I147="no",ISBLANK(I54)),"",IF(NOT(IF(I147="no",ISBLANK(I54),TRUE)),"leave blank",IF(NOT(IF(I147="yes",NOT(ISBLANK(I54)),TRUE)),"input required",IF(NOT(I54&gt;=0),"must be &gt;= 0",IF(NOT(I54&gt;=I34),"&lt; last month sales","")))))))))</f>
      </c>
      <c r="T54" s="126"/>
      <c r="U54" s="51"/>
      <c r="V54" s="127"/>
      <c r="W54" s="206"/>
      <c r="X54" s="127"/>
      <c r="Y54" s="21"/>
    </row>
    <row r="55" spans="1:25" ht="15" thickBot="1">
      <c r="A55" s="21"/>
      <c r="B55" s="119"/>
      <c r="C55" s="162" t="s">
        <v>38</v>
      </c>
      <c r="D55" s="119"/>
      <c r="E55" s="121"/>
      <c r="F55" s="163" t="s">
        <v>44</v>
      </c>
      <c r="G55" s="121"/>
      <c r="H55" s="24"/>
      <c r="I55" s="208"/>
      <c r="J55" s="24"/>
      <c r="K55" s="124"/>
      <c r="L55" s="23"/>
      <c r="M55" s="163"/>
      <c r="N55" s="124"/>
      <c r="O55" s="125"/>
      <c r="P55" s="166">
        <f>IF(NOT(NOT(IF(ISERROR(I55),ERROR.TYPE(#REF!)=ERROR.TYPE(I55),FALSE))),"Fail",IF(NOT(IF(ISBLANK(I55),TRUE,ISNUMBER(I55))),"Fail",IF(NOT(IF(ISBLANK(I55),TRUE,LEN(I55)-FIND(".",I55&amp;".")&lt;=2)),"Fail",IF(I147="","PassBecauseBlankAllowed",IF(AND(I147="no",ISBLANK(I55)),"Pass",IF(NOT(IF(I147="no",ISBLANK(I55),TRUE)),"Fail",IF(NOT(IF(I147="yes",NOT(ISBLANK(I55)),TRUE)),"Fail",IF(NOT(I55&gt;=0),"Fail",IF(NOT(I55&gt;=I35),"Fail","Pass")))))))))</f>
      </c>
      <c r="Q55" s="125"/>
      <c r="R55" s="126"/>
      <c r="S55" s="167">
        <f>IF(NOT(NOT(IF(ISERROR(I55),ERROR.TYPE(#REF!)=ERROR.TYPE(I55),FALSE))),"UNDO NOW (use button or Ctrl+Z)! CANNOT DRAG-AND-DROP CELLS",IF(NOT(IF(ISBLANK(I55),TRUE,ISNUMBER(I55))),"enter a number",IF(NOT(IF(ISBLANK(I55),TRUE,LEN(I55)-FIND(".",I55&amp;".")&lt;=2)),"only 2 decimal place(s) allowed",IF(I147="","",IF(AND(I147="no",ISBLANK(I55)),"",IF(NOT(IF(I147="no",ISBLANK(I55),TRUE)),"leave blank",IF(NOT(IF(I147="yes",NOT(ISBLANK(I55)),TRUE)),"input required",IF(NOT(I55&gt;=0),"must be &gt;= 0",IF(NOT(I55&gt;=I35),"&lt; year ago month sales","")))))))))</f>
      </c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1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0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 thickBot="1">
      <c r="A59" s="21"/>
      <c r="B59" s="119"/>
      <c r="C59" s="176"/>
      <c r="D59" s="119"/>
      <c r="E59" s="121"/>
      <c r="F59" s="122"/>
      <c r="G59" s="121"/>
      <c r="H59" s="24"/>
      <c r="I59" s="174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thickBot="1">
      <c r="A60" s="21"/>
      <c r="B60" s="119"/>
      <c r="C60" s="177" t="s">
        <v>37</v>
      </c>
      <c r="D60" s="119"/>
      <c r="E60" s="121"/>
      <c r="F60" s="163"/>
      <c r="G60" s="121"/>
      <c r="H60" s="24"/>
      <c r="I60" s="183">
        <f>IF(OR(OR(ISBLANK(IF(OR(OR(ISBLANK(IF(OR(OR(ISBLANK(I54),I54=""),OR(ISBLANK(I55),I55="")),"",(I54/I55))),IF(OR(OR(ISBLANK(I54),I54=""),OR(ISBLANK(I55),I55="")),"",(I54/I55))=""),OR(ISBLANK(1),1="")),"",(IF(OR(OR(ISBLANK(I54),I54=""),OR(ISBLANK(I55),I55="")),"",(I54/I55))-1))),IF(OR(OR(ISBLANK(IF(OR(OR(ISBLANK(I54),I54=""),OR(ISBLANK(I55),I55="")),"",(I54/I55))),IF(OR(OR(ISBLANK(I54),I54=""),OR(ISBLANK(I55),I55="")),"",(I54/I55))=""),OR(ISBLANK(1),1="")),"",(IF(OR(OR(ISBLANK(I54),I54=""),OR(ISBLANK(I55),I55="")),"",(I54/I55))-1))=""),OR(ISBLANK(100),100="")),"",(IF(OR(OR(ISBLANK(IF(OR(OR(ISBLANK(I54),I54=""),OR(ISBLANK(I55),I55="")),"",(I54/I55))),IF(OR(OR(ISBLANK(I54),I54=""),OR(ISBLANK(I55),I55="")),"",(I54/I55))=""),OR(ISBLANK(1),1="")),"",(IF(OR(OR(ISBLANK(I54),I54=""),OR(ISBLANK(I55),I55="")),"",(I54/I55))-1))*100))</f>
      </c>
      <c r="J60" s="24"/>
      <c r="K60" s="124"/>
      <c r="L60" s="163" t="s">
        <v>41</v>
      </c>
      <c r="M60" s="163"/>
      <c r="N60" s="124"/>
      <c r="O60" s="125"/>
      <c r="P60" s="166">
        <f>IF(TRUE,"PassBecauseNoConstraints","ERROR")</f>
      </c>
      <c r="Q60" s="125"/>
      <c r="R60" s="126"/>
      <c r="S60" s="167">
        <f>IF(TRUE,"","ERROR")</f>
      </c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76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customHeight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59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6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7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21">
      <c r="A69" s="21"/>
      <c r="B69" s="119"/>
      <c r="C69" s="158" t="s">
        <v>36</v>
      </c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7.5" customHeight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84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45" customHeight="1">
      <c r="A72" s="21"/>
      <c r="B72" s="119"/>
      <c r="C72" s="185" t="s">
        <v>35</v>
      </c>
      <c r="D72" s="186"/>
      <c r="E72" s="186"/>
      <c r="F72" s="187"/>
      <c r="G72" s="186"/>
      <c r="H72" s="186"/>
      <c r="I72" s="188"/>
      <c r="J72" s="186"/>
      <c r="K72" s="186"/>
      <c r="L72" s="189"/>
      <c r="M72" s="187"/>
      <c r="N72" s="186"/>
      <c r="O72" s="186"/>
      <c r="P72" s="189"/>
      <c r="Q72" s="186"/>
      <c r="R72" s="186"/>
      <c r="S72" s="188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3" t="s">
        <v>46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9" t="s">
        <v>34</v>
      </c>
      <c r="D74" s="150"/>
      <c r="E74" s="150"/>
      <c r="F74" s="151"/>
      <c r="G74" s="150"/>
      <c r="H74" s="150"/>
      <c r="I74" s="152"/>
      <c r="J74" s="150"/>
      <c r="K74" s="150"/>
      <c r="L74" s="153"/>
      <c r="M74" s="151"/>
      <c r="N74" s="150"/>
      <c r="O74" s="150"/>
      <c r="P74" s="153"/>
      <c r="Q74" s="150"/>
      <c r="R74" s="150"/>
      <c r="S74" s="152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60" customHeight="1">
      <c r="A76" s="21"/>
      <c r="B76" s="119"/>
      <c r="C76" s="143" t="s">
        <v>33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84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60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 thickBot="1">
      <c r="A80" s="21"/>
      <c r="B80" s="119"/>
      <c r="C80" s="161"/>
      <c r="D80" s="119"/>
      <c r="E80" s="121"/>
      <c r="F80" s="122"/>
      <c r="G80" s="121"/>
      <c r="H80" s="24"/>
      <c r="I80" s="174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>
      <c r="A81" s="21"/>
      <c r="B81" s="119"/>
      <c r="C81" s="162" t="s">
        <v>32</v>
      </c>
      <c r="D81" s="119"/>
      <c r="E81" s="121"/>
      <c r="F81" s="163" t="s">
        <v>44</v>
      </c>
      <c r="G81" s="121"/>
      <c r="H81" s="24"/>
      <c r="I81" s="207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147="","PassBecauseBlankAllowed",IF(AND(I147="no",ISBLANK(I81)),"Pass",IF(NOT(IF(I147="no",ISBLANK(I81),TRUE)),"Fail",IF(ISBLANK(I81),"PassBecauseBlankAllowed",IF(NOT(I81&gt;=0),"Fail",IF(NOT(I81&lt;=(1.5*I34)),"Fail","Pass")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allowed",IF(I147="","",IF(AND(I147="no",ISBLANK(I81)),"",IF(NOT(IF(I147="no",ISBLANK(I81),TRUE)),"leave blank",IF(ISBLANK(I81),"",IF(NOT(I81&gt;=0),"must be &gt;= 0",IF(NOT(I81&lt;=(1.5*I34)),"&gt; 1.5 * last month sales",""))))))))))</f>
      </c>
      <c r="T81" s="126"/>
      <c r="U81" s="51"/>
      <c r="V81" s="127"/>
      <c r="W81" s="206"/>
      <c r="X81" s="127"/>
      <c r="Y81" s="21"/>
    </row>
    <row r="82" spans="1:25" ht="15" thickBot="1">
      <c r="A82" s="21"/>
      <c r="B82" s="119"/>
      <c r="C82" s="162" t="s">
        <v>31</v>
      </c>
      <c r="D82" s="119"/>
      <c r="E82" s="121"/>
      <c r="F82" s="163" t="s">
        <v>44</v>
      </c>
      <c r="G82" s="121"/>
      <c r="H82" s="24"/>
      <c r="I82" s="208"/>
      <c r="J82" s="24"/>
      <c r="K82" s="124"/>
      <c r="L82" s="23"/>
      <c r="M82" s="163"/>
      <c r="N82" s="124"/>
      <c r="O82" s="125"/>
      <c r="P82" s="166">
        <f>IF(NOT(NOT(IF(ISERROR(I82),ERROR.TYPE(#REF!)=ERROR.TYPE(I82),FALSE))),"Fail",IF(ISBLANK(I82),"PassBecauseBlankAllowed",IF(NOT(ISNUMBER(I82)),"Fail",IF(NOT(LEN(I82)-FIND(".",I82&amp;".")&lt;=2),"Fail",IF(I147="","PassBecauseBlankAllowed",IF(AND(I147="no",ISBLANK(I82)),"Pass",IF(NOT(IF(I147="no",ISBLANK(I82),TRUE)),"Fail",IF(ISBLANK(I82),"PassBecauseBlankAllowed",IF(NOT(I82&gt;=0),"Fail","Pass")))))))))</f>
      </c>
      <c r="Q82" s="125"/>
      <c r="R82" s="126"/>
      <c r="S82" s="167">
        <f>IF(NOT(NOT(IF(ISERROR(I82),ERROR.TYPE(#REF!)=ERROR.TYPE(I82),FALSE))),"UNDO NOW (use button or Ctrl+Z)! CANNOT DRAG-AND-DROP CELLS",IF(ISBLANK(I82),"",IF(NOT(ISNUMBER(I82)),"enter a number",IF(NOT(LEN(I82)-FIND(".",I82&amp;".")&lt;=2),"only 2 decimal place(s) allowed",IF(I147="","",IF(AND(I147="no",ISBLANK(I82)),"",IF(NOT(IF(I147="no",ISBLANK(I82),TRUE)),"leave blank",IF(ISBLANK(I82),"",IF(NOT(I82&gt;=0),"must be &gt;= 0","")))))))))</f>
      </c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1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76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30" thickBot="1">
      <c r="A85" s="21"/>
      <c r="B85" s="119"/>
      <c r="C85" s="177" t="s">
        <v>15</v>
      </c>
      <c r="D85" s="119"/>
      <c r="E85" s="121"/>
      <c r="F85" s="163"/>
      <c r="G85" s="121"/>
      <c r="H85" s="24"/>
      <c r="I85" s="194">
        <f>IF(OR(OR(ISBLANK(31),31=""),OR(ISBLANK(IF(OR(OR(ISBLANK(I82),I82=""),OR(ISBLANK(I81),I81="")),"",(I82/I81))),IF(OR(OR(ISBLANK(I82),I82=""),OR(ISBLANK(I81),I81="")),"",(I82/I81))="")),"",(31*IF(OR(OR(ISBLANK(I82),I82=""),OR(ISBLANK(I81),I81="")),"",(I82/I81))))</f>
      </c>
      <c r="J85" s="24"/>
      <c r="K85" s="124"/>
      <c r="L85" s="163" t="s">
        <v>30</v>
      </c>
      <c r="M85" s="163"/>
      <c r="N85" s="124"/>
      <c r="O85" s="125"/>
      <c r="P85" s="166">
        <f>IF(TRUE,"PassBecauseNoConstraints","ERROR")</f>
      </c>
      <c r="Q85" s="125"/>
      <c r="R85" s="126"/>
      <c r="S85" s="167">
        <f>IF(TRUE,"","ERROR")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76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59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6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7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21">
      <c r="A94" s="21"/>
      <c r="B94" s="119"/>
      <c r="C94" s="158" t="s">
        <v>29</v>
      </c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7.5" customHeight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84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28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43" t="s">
        <v>26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9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 thickBot="1">
      <c r="A102" s="21"/>
      <c r="B102" s="119"/>
      <c r="C102" s="161"/>
      <c r="D102" s="119"/>
      <c r="E102" s="121"/>
      <c r="F102" s="122"/>
      <c r="G102" s="121"/>
      <c r="H102" s="24"/>
      <c r="I102" s="174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thickBot="1">
      <c r="A103" s="21"/>
      <c r="B103" s="119"/>
      <c r="C103" s="162" t="s">
        <v>25</v>
      </c>
      <c r="D103" s="119"/>
      <c r="E103" s="121"/>
      <c r="F103" s="163"/>
      <c r="G103" s="121"/>
      <c r="H103" s="24"/>
      <c r="I103" s="209"/>
      <c r="J103" s="24"/>
      <c r="K103" s="124"/>
      <c r="L103" s="163" t="s">
        <v>24</v>
      </c>
      <c r="M103" s="163"/>
      <c r="N103" s="124"/>
      <c r="O103" s="125"/>
      <c r="P103" s="166">
        <f>IF(NOT(NOT(IF(ISERROR(I103),ERROR.TYPE(#REF!)=ERROR.TYPE(I103),FALSE))),"Fail",IF(NOT(IF(ISBLANK(I103),TRUE,ISNUMBER(I103))),"Fail",IF(NOT(IF(ISBLANK(I103),TRUE,LEN(I103)-FIND(".",I103&amp;".")&lt;=1)),"Fail",IF(I147="","PassBecauseBlankAllowed",IF(AND(I147="no",ISBLANK(I103)),"Pass",IF(NOT(IF(I147="no",ISBLANK(I103),TRUE)),"Fail",IF(NOT(IF(I147="yes",NOT(ISBLANK(I103)),TRUE)),"Fail",IF(NOT(I103&gt;=0),"Fail","Pass"))))))))</f>
      </c>
      <c r="Q103" s="125"/>
      <c r="R103" s="126"/>
      <c r="S103" s="167">
        <f>IF(NOT(NOT(IF(ISERROR(I103),ERROR.TYPE(#REF!)=ERROR.TYPE(I103),FALSE))),"UNDO NOW (use button or Ctrl+Z)! CANNOT DRAG-AND-DROP CELLS",IF(NOT(IF(ISBLANK(I103),TRUE,ISNUMBER(I103))),"enter a number",IF(NOT(IF(ISBLANK(I103),TRUE,LEN(I103)-FIND(".",I103&amp;".")&lt;=1)),"only 1 decimal place(s) allowed",IF(I147="","",IF(AND(I147="no",ISBLANK(I103)),"",IF(NOT(IF(I147="no",ISBLANK(I103),TRUE)),"leave blank",IF(NOT(IF(I147="yes",NOT(ISBLANK(I103)),TRUE)),"input required",IF(NOT(I103&gt;=0),"must be &gt;= 0",""))))))))</f>
      </c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1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0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hidden="1" thickBot="1">
      <c r="A107" s="21"/>
      <c r="B107" s="119"/>
      <c r="C107" s="176"/>
      <c r="D107" s="119"/>
      <c r="E107" s="121"/>
      <c r="F107" s="122"/>
      <c r="G107" s="121"/>
      <c r="H107" s="24"/>
      <c r="I107" s="174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thickBot="1">
      <c r="A108" s="21"/>
      <c r="B108" s="119"/>
      <c r="C108" s="177" t="s">
        <v>22</v>
      </c>
      <c r="D108" s="119"/>
      <c r="E108" s="121"/>
      <c r="F108" s="163" t="s">
        <v>44</v>
      </c>
      <c r="G108" s="121"/>
      <c r="H108" s="24"/>
      <c r="I108" s="194">
        <f>IF(OR(OR(ISBLANK(I34),I34=""),OR(ISBLANK(I103),I103="")),"",(I34/I103))</f>
      </c>
      <c r="J108" s="24"/>
      <c r="K108" s="124"/>
      <c r="L108" s="23"/>
      <c r="M108" s="163"/>
      <c r="N108" s="124"/>
      <c r="O108" s="125"/>
      <c r="P108" s="166">
        <f>IF(TRUE,"PassBecauseNoConstraints","ERROR")</f>
      </c>
      <c r="Q108" s="125"/>
      <c r="R108" s="126"/>
      <c r="S108" s="167">
        <f>IF(TRUE,"","ERROR")</f>
      </c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76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6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7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21">
      <c r="A117" s="21"/>
      <c r="B117" s="119"/>
      <c r="C117" s="158" t="s">
        <v>21</v>
      </c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7.5" customHeight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9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 thickBot="1">
      <c r="A121" s="21"/>
      <c r="B121" s="119"/>
      <c r="C121" s="161"/>
      <c r="D121" s="119"/>
      <c r="E121" s="121"/>
      <c r="F121" s="122"/>
      <c r="G121" s="121"/>
      <c r="H121" s="24"/>
      <c r="I121" s="174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>
      <c r="A122" s="21"/>
      <c r="B122" s="119"/>
      <c r="C122" s="162" t="s">
        <v>19</v>
      </c>
      <c r="D122" s="119"/>
      <c r="E122" s="121"/>
      <c r="F122" s="163" t="s">
        <v>44</v>
      </c>
      <c r="G122" s="121"/>
      <c r="H122" s="24"/>
      <c r="I122" s="207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147="","PassBecauseBlankAllowed",IF(AND(I147="no",ISBLANK(I122)),"Pass",IF(NOT(IF(I147="no",ISBLANK(I122),TRUE)),"Fail",IF(NOT(IF(I147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allowed",IF(I147="","",IF(AND(I147="no",ISBLANK(I122)),"",IF(NOT(IF(I147="no",ISBLANK(I122),TRUE)),"leave blank",IF(NOT(IF(I147="yes",NOT(ISBLANK(I122)),TRUE)),"input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thickBot="1">
      <c r="A123" s="21"/>
      <c r="B123" s="119"/>
      <c r="C123" s="162" t="s">
        <v>18</v>
      </c>
      <c r="D123" s="119"/>
      <c r="E123" s="121"/>
      <c r="F123" s="163" t="s">
        <v>44</v>
      </c>
      <c r="G123" s="121"/>
      <c r="H123" s="24"/>
      <c r="I123" s="208"/>
      <c r="J123" s="24"/>
      <c r="K123" s="124"/>
      <c r="L123" s="23"/>
      <c r="M123" s="163"/>
      <c r="N123" s="124"/>
      <c r="O123" s="125"/>
      <c r="P123" s="166">
        <f>IF(NOT(NOT(IF(ISERROR(I123),ERROR.TYPE(#REF!)=ERROR.TYPE(I123),FALSE))),"Fail",IF(NOT(IF(ISBLANK(I123),TRUE,ISNUMBER(I123))),"Fail",IF(NOT(IF(ISBLANK(I123),TRUE,LEN(I123)-FIND(".",I123&amp;".")&lt;=2)),"Fail",IF(I147="","PassBecauseBlankAllowed",IF(AND(I147="no",ISBLANK(I123)),"Pass",IF(NOT(IF(I147="no",ISBLANK(I123),TRUE)),"Fail",IF(NOT(IF(I147="yes",NOT(ISBLANK(I123)),TRUE)),"Fail",IF(NOT(I123&gt;=0),"Fail","Pass"))))))))</f>
      </c>
      <c r="Q123" s="125"/>
      <c r="R123" s="126"/>
      <c r="S123" s="167">
        <f>IF(NOT(NOT(IF(ISERROR(I123),ERROR.TYPE(#REF!)=ERROR.TYPE(I123),FALSE))),"UNDO NOW (use button or Ctrl+Z)! CANNOT DRAG-AND-DROP CELLS",IF(NOT(IF(ISBLANK(I123),TRUE,ISNUMBER(I123))),"enter a number",IF(NOT(IF(ISBLANK(I123),TRUE,LEN(I123)-FIND(".",I123&amp;".")&lt;=2)),"only 2 decimal place(s) allowed",IF(I147="","",IF(AND(I147="no",ISBLANK(I123)),"",IF(NOT(IF(I147="no",ISBLANK(I123),TRUE)),"leave blank",IF(NOT(IF(I147="yes",NOT(ISBLANK(I123)),TRUE)),"input required",IF(NOT(I123&gt;=0),"must be &gt;= 0",""))))))))</f>
      </c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1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0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 thickBot="1">
      <c r="A127" s="21"/>
      <c r="B127" s="119"/>
      <c r="C127" s="176"/>
      <c r="D127" s="119"/>
      <c r="E127" s="121"/>
      <c r="F127" s="122"/>
      <c r="G127" s="121"/>
      <c r="H127" s="24"/>
      <c r="I127" s="174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thickBot="1">
      <c r="A128" s="21"/>
      <c r="B128" s="119"/>
      <c r="C128" s="177" t="s">
        <v>37</v>
      </c>
      <c r="D128" s="119"/>
      <c r="E128" s="121"/>
      <c r="F128" s="163"/>
      <c r="G128" s="121"/>
      <c r="H128" s="24"/>
      <c r="I128" s="183">
        <f>IF(OR(OR(ISBLANK(IF(OR(OR(ISBLANK(IF(OR(OR(ISBLANK(I122),I122=""),OR(ISBLANK(I123),I123="")),"",(I122/I123))),IF(OR(OR(ISBLANK(I122),I122=""),OR(ISBLANK(I123),I123="")),"",(I122/I123))=""),OR(ISBLANK(1),1="")),"",(IF(OR(OR(ISBLANK(I122),I122=""),OR(ISBLANK(I123),I123="")),"",(I122/I123))-1))),IF(OR(OR(ISBLANK(IF(OR(OR(ISBLANK(I122),I122=""),OR(ISBLANK(I123),I123="")),"",(I122/I123))),IF(OR(OR(ISBLANK(I122),I122=""),OR(ISBLANK(I123),I123="")),"",(I122/I123))=""),OR(ISBLANK(1),1="")),"",(IF(OR(OR(ISBLANK(I122),I122=""),OR(ISBLANK(I123),I123="")),"",(I122/I123))-1))=""),OR(ISBLANK(100),100="")),"",(IF(OR(OR(ISBLANK(IF(OR(OR(ISBLANK(I122),I122=""),OR(ISBLANK(I123),I123="")),"",(I122/I123))),IF(OR(OR(ISBLANK(I122),I122=""),OR(ISBLANK(I123),I123="")),"",(I122/I123))=""),OR(ISBLANK(1),1="")),"",(IF(OR(OR(ISBLANK(I122),I122=""),OR(ISBLANK(I123),I123="")),"",(I122/I123))-1))*100))</f>
      </c>
      <c r="J128" s="24"/>
      <c r="K128" s="124"/>
      <c r="L128" s="163" t="s">
        <v>41</v>
      </c>
      <c r="M128" s="163"/>
      <c r="N128" s="124"/>
      <c r="O128" s="125"/>
      <c r="P128" s="166">
        <f>IF(TRUE,"PassBecauseNoConstraints","ERROR")</f>
      </c>
      <c r="Q128" s="125"/>
      <c r="R128" s="126"/>
      <c r="S128" s="167">
        <f>IF(TRUE,"","ERROR")</f>
      </c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76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customHeight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59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6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7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21">
      <c r="A137" s="21"/>
      <c r="B137" s="119"/>
      <c r="C137" s="158" t="s">
        <v>17</v>
      </c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7.5" customHeight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84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9" t="s">
        <v>16</v>
      </c>
      <c r="D140" s="150"/>
      <c r="E140" s="150"/>
      <c r="F140" s="151"/>
      <c r="G140" s="150"/>
      <c r="H140" s="150"/>
      <c r="I140" s="152"/>
      <c r="J140" s="150"/>
      <c r="K140" s="150"/>
      <c r="L140" s="153"/>
      <c r="M140" s="151"/>
      <c r="N140" s="150"/>
      <c r="O140" s="150"/>
      <c r="P140" s="153"/>
      <c r="Q140" s="150"/>
      <c r="R140" s="150"/>
      <c r="S140" s="152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14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4" t="s">
        <v>13</v>
      </c>
      <c r="D142" s="145"/>
      <c r="E142" s="145"/>
      <c r="F142" s="146"/>
      <c r="G142" s="145"/>
      <c r="H142" s="145"/>
      <c r="I142" s="147"/>
      <c r="J142" s="145"/>
      <c r="K142" s="145"/>
      <c r="L142" s="148"/>
      <c r="M142" s="146"/>
      <c r="N142" s="145"/>
      <c r="O142" s="145"/>
      <c r="P142" s="148"/>
      <c r="Q142" s="145"/>
      <c r="R142" s="145"/>
      <c r="S142" s="147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9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6"/>
      <c r="D146" s="119"/>
      <c r="E146" s="121"/>
      <c r="F146" s="122"/>
      <c r="G146" s="121"/>
      <c r="H146" s="24"/>
      <c r="I146" s="174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 thickBot="1">
      <c r="A147" s="21"/>
      <c r="B147" s="119"/>
      <c r="C147" s="177" t="s">
        <v>12</v>
      </c>
      <c r="D147" s="119"/>
      <c r="E147" s="121"/>
      <c r="F147" s="163"/>
      <c r="G147" s="121"/>
      <c r="H147" s="24"/>
      <c r="I147" s="205">
        <f>IF(OR(NOT(I34=""),NOT(I35=""),NOT(I54=""),NOT(I55=""),NOT(I81=""),NOT(I82=""),NOT(I103=""),NOT(I122=""),NOT(I123="")),"yes","")</f>
      </c>
      <c r="J147" s="24"/>
      <c r="K147" s="124"/>
      <c r="L147" s="12">
        <f>HYPERLINK("#I147",CHAR(128))</f>
      </c>
      <c r="M147" s="122"/>
      <c r="N147" s="124"/>
      <c r="O147" s="125"/>
      <c r="P147" s="166">
        <f>IF(TRUE,"PassBecauseNoConstraints","ERROR")</f>
      </c>
      <c r="Q147" s="125"/>
      <c r="R147" s="126"/>
      <c r="S147" s="167">
        <f>IF(TRUE,"","ERROR")</f>
      </c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7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customHeight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hidden="1">
      <c r="A150" s="21"/>
      <c r="B150" s="119"/>
      <c r="C150" s="159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5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5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37.5" customHeight="1">
      <c r="A153" s="21" t="s">
        <v>10</v>
      </c>
      <c r="B153" s="21" t="s">
        <v>10</v>
      </c>
      <c r="C153" s="21" t="s">
        <v>10</v>
      </c>
      <c r="D153" s="21" t="s">
        <v>10</v>
      </c>
      <c r="E153" s="21" t="s">
        <v>10</v>
      </c>
      <c r="F153" s="21" t="s">
        <v>10</v>
      </c>
      <c r="G153" s="21" t="s">
        <v>10</v>
      </c>
      <c r="H153" s="21" t="s">
        <v>10</v>
      </c>
      <c r="I153" s="21" t="s">
        <v>10</v>
      </c>
      <c r="J153" s="21" t="s">
        <v>10</v>
      </c>
      <c r="K153" s="21" t="s">
        <v>10</v>
      </c>
      <c r="L153" s="21" t="s">
        <v>10</v>
      </c>
      <c r="M153" s="21" t="s">
        <v>10</v>
      </c>
      <c r="N153" s="21" t="s">
        <v>10</v>
      </c>
      <c r="O153" s="21" t="s">
        <v>10</v>
      </c>
      <c r="P153" s="21" t="s">
        <v>10</v>
      </c>
      <c r="Q153" s="21" t="s">
        <v>10</v>
      </c>
      <c r="R153" s="21" t="s">
        <v>10</v>
      </c>
      <c r="S153" s="21" t="s">
        <v>10</v>
      </c>
      <c r="T153" s="21" t="s">
        <v>10</v>
      </c>
      <c r="U153" s="21" t="s">
        <v>10</v>
      </c>
      <c r="V153" s="21" t="s">
        <v>10</v>
      </c>
      <c r="W153" s="21" t="s">
        <v>10</v>
      </c>
      <c r="X153" s="21" t="s">
        <v>10</v>
      </c>
      <c r="Y153" s="21" t="s">
        <v>10</v>
      </c>
    </row>
  </sheetData>
  <sheetProtection password="9B44" sheet="1" objects="1" scenarios="1"/>
  <mergeCells count="35">
    <mergeCell ref="A1:Y1"/>
    <mergeCell ref="A153:Y153"/>
    <mergeCell ref="C3:S3"/>
    <mergeCell ref="C7:S7"/>
    <mergeCell ref="C8:S8"/>
    <mergeCell ref="C9:S9"/>
    <mergeCell ref="C10:S10"/>
    <mergeCell ref="C20:S20"/>
    <mergeCell ref="C21:S21"/>
    <mergeCell ref="C22:S22"/>
    <mergeCell ref="C23:S23"/>
    <mergeCell ref="L34:M34"/>
    <mergeCell ref="L35:M35"/>
    <mergeCell ref="L40:M40"/>
    <mergeCell ref="L54:M54"/>
    <mergeCell ref="L55:M55"/>
    <mergeCell ref="L60:M60"/>
    <mergeCell ref="C72:S72"/>
    <mergeCell ref="C73:S73"/>
    <mergeCell ref="C74:S74"/>
    <mergeCell ref="C75:S75"/>
    <mergeCell ref="C76:S76"/>
    <mergeCell ref="L81:M81"/>
    <mergeCell ref="L82:M82"/>
    <mergeCell ref="L85:M85"/>
    <mergeCell ref="C97:S97"/>
    <mergeCell ref="C98:S98"/>
    <mergeCell ref="L103:M103"/>
    <mergeCell ref="L108:M108"/>
    <mergeCell ref="L122:M122"/>
    <mergeCell ref="L123:M123"/>
    <mergeCell ref="L128:M128"/>
    <mergeCell ref="C140:S140"/>
    <mergeCell ref="C141:S141"/>
    <mergeCell ref="C142:S142"/>
  </mergeCells>
  <conditionalFormatting sqref="A1:Y1">
    <cfRule type="cellIs" priority="1" dxfId="0" operator="notEqual" stopIfTrue="1">
      <formula>""</formula>
    </cfRule>
  </conditionalFormatting>
  <conditionalFormatting sqref="P34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5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4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5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0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1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2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5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3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8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2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3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8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7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5">
      <formula1>-999999999999</formula1>
    </dataValidation>
    <dataValidation type="decimal" operator="notEqual" allowBlank="1" showErrorMessage="1" errorTitle="Oops!" error="Please enter a number." sqref="I40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5">
      <formula1>-999999999999</formula1>
    </dataValidation>
    <dataValidation type="decimal" operator="notEqual" allowBlank="1" showErrorMessage="1" errorTitle="Oops!" error="Please enter a number." sqref="I6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2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103">
      <formula1>-999999999999</formula1>
    </dataValidation>
    <dataValidation type="decimal" operator="notEqual" allowBlank="1" showErrorMessage="1" errorTitle="Oops!" error="Please enter a number." sqref="I108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3">
      <formula1>-999999999999</formula1>
    </dataValidation>
    <dataValidation type="decimal" operator="notEqual" allowBlank="1" showErrorMessage="1" errorTitle="Oops!" error="Please enter a number." sqref="I128">
      <formula1>-999999999999</formula1>
    </dataValidation>
    <dataValidation type="list" allowBlank="1" showErrorMessage="1" errorTitle="Oops!" error="Please select a value from the drop-down." sqref="I147">
      <formula1>'Northeast-Lists'!$A$1:$A$3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2"/>
  <sheetViews>
    <sheetView showRowColHeaders="0" workbookViewId="0" topLeftCell="A1">
      <selection pane="topLeft" activeCell="I33" sqref="I33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Mid-Atlantic, "&amp;IFERROR(INDEX({"May"},MATCH(Welcome!C12,{"May-2026"},0)),"SELECT A CALENDAR MONTH")&amp;" "&amp;IFERROR(INDEX({"2026"},MATCH(Welcome!C12,{"May-2026"},0)),"SELECT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52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43" t="s">
        <v>46</v>
      </c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9" t="s">
        <v>45</v>
      </c>
      <c r="D20" s="150"/>
      <c r="E20" s="150"/>
      <c r="F20" s="151"/>
      <c r="G20" s="150"/>
      <c r="H20" s="150"/>
      <c r="I20" s="152"/>
      <c r="J20" s="150"/>
      <c r="K20" s="150"/>
      <c r="L20" s="153"/>
      <c r="M20" s="151"/>
      <c r="N20" s="150"/>
      <c r="O20" s="150"/>
      <c r="P20" s="153"/>
      <c r="Q20" s="150"/>
      <c r="R20" s="150"/>
      <c r="S20" s="152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3" t="s">
        <v>46</v>
      </c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54" t="s">
        <v>23</v>
      </c>
      <c r="D22" s="150"/>
      <c r="E22" s="150"/>
      <c r="F22" s="151"/>
      <c r="G22" s="150"/>
      <c r="H22" s="150"/>
      <c r="I22" s="152"/>
      <c r="J22" s="150"/>
      <c r="K22" s="150"/>
      <c r="L22" s="153"/>
      <c r="M22" s="151"/>
      <c r="N22" s="150"/>
      <c r="O22" s="150"/>
      <c r="P22" s="153"/>
      <c r="Q22" s="150"/>
      <c r="R22" s="150"/>
      <c r="S22" s="152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2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1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hidden="1">
      <c r="A25" s="21"/>
      <c r="B25" s="119"/>
      <c r="C25" s="155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6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7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21">
      <c r="A28" s="21"/>
      <c r="B28" s="119"/>
      <c r="C28" s="158" t="s">
        <v>27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7.5" customHeight="1">
      <c r="A29" s="21"/>
      <c r="B29" s="119"/>
      <c r="C29" s="157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9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6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 thickBot="1">
      <c r="A32" s="21"/>
      <c r="B32" s="119"/>
      <c r="C32" s="161"/>
      <c r="D32" s="119"/>
      <c r="E32" s="121"/>
      <c r="F32" s="122"/>
      <c r="G32" s="121"/>
      <c r="H32" s="24"/>
      <c r="I32" s="174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>
      <c r="A33" s="21"/>
      <c r="B33" s="119"/>
      <c r="C33" s="162" t="s">
        <v>20</v>
      </c>
      <c r="D33" s="119"/>
      <c r="E33" s="121"/>
      <c r="F33" s="163" t="s">
        <v>44</v>
      </c>
      <c r="G33" s="121"/>
      <c r="H33" s="24"/>
      <c r="I33" s="207"/>
      <c r="J33" s="24"/>
      <c r="K33" s="124"/>
      <c r="L33" s="23"/>
      <c r="M33" s="163"/>
      <c r="N33" s="124"/>
      <c r="O33" s="125"/>
      <c r="P33" s="166">
        <f>IF(NOT(NOT(IF(ISERROR(I33),ERROR.TYPE(#REF!)=ERROR.TYPE(I33),FALSE))),"Fail",IF(NOT(IF(ISBLANK(I33),TRUE,ISNUMBER(I33))),"Fail",IF(NOT(IF(ISBLANK(I33),TRUE,LEN(I33)-FIND(".",I33&amp;".")&lt;=2)),"Fail",IF(I146="","PassBecauseBlankAllowed",IF(AND(I146="no",ISBLANK(I33)),"Pass",IF(NOT(IF(I146="no",ISBLANK(I33),TRUE)),"Fail",IF(NOT(IF(I146="yes",NOT(ISBLANK(I33)),TRUE)),"Fail",IF(NOT(I33&gt;=0),"Fail","Pass"))))))))</f>
      </c>
      <c r="Q33" s="125"/>
      <c r="R33" s="126"/>
      <c r="S33" s="167">
        <f>IF(NOT(NOT(IF(ISERROR(I33),ERROR.TYPE(#REF!)=ERROR.TYPE(I33),FALSE))),"UNDO NOW (use button or Ctrl+Z)! CANNOT DRAG-AND-DROP CELLS",IF(NOT(IF(ISBLANK(I33),TRUE,ISNUMBER(I33))),"enter a number",IF(NOT(IF(ISBLANK(I33),TRUE,LEN(I33)-FIND(".",I33&amp;".")&lt;=2)),"only 2 decimal place(s) allowed",IF(I146="","",IF(AND(I146="no",ISBLANK(I33)),"",IF(NOT(IF(I146="no",ISBLANK(I33),TRUE)),"leave blank",IF(NOT(IF(I146="yes",NOT(ISBLANK(I33)),TRUE)),"input required",IF(NOT(I33&gt;=0),"must be &gt;= 0",""))))))))</f>
      </c>
      <c r="T33" s="126"/>
      <c r="U33" s="51"/>
      <c r="V33" s="127"/>
      <c r="W33" s="206"/>
      <c r="X33" s="127"/>
      <c r="Y33" s="21"/>
    </row>
    <row r="34" spans="1:25" ht="15" thickBot="1">
      <c r="A34" s="21"/>
      <c r="B34" s="119"/>
      <c r="C34" s="162" t="s">
        <v>43</v>
      </c>
      <c r="D34" s="119"/>
      <c r="E34" s="121"/>
      <c r="F34" s="163" t="s">
        <v>44</v>
      </c>
      <c r="G34" s="121"/>
      <c r="H34" s="24"/>
      <c r="I34" s="208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146="","PassBecauseBlankAllowed",IF(AND(I146="no",ISBLANK(I34)),"Pass",IF(NOT(IF(I146="no",ISBLANK(I34),TRUE)),"Fail",IF(NOT(IF(I146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allowed",IF(I146="","",IF(AND(I146="no",ISBLANK(I34)),"",IF(NOT(IF(I146="no",ISBLANK(I34),TRUE)),"leave blank",IF(NOT(IF(I146="yes",NOT(ISBLANK(I34)),TRUE)),"input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1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 thickBot="1">
      <c r="A38" s="21"/>
      <c r="B38" s="119"/>
      <c r="C38" s="176"/>
      <c r="D38" s="119"/>
      <c r="E38" s="121"/>
      <c r="F38" s="122"/>
      <c r="G38" s="121"/>
      <c r="H38" s="24"/>
      <c r="I38" s="174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77" t="s">
        <v>42</v>
      </c>
      <c r="D39" s="119"/>
      <c r="E39" s="121"/>
      <c r="F39" s="163"/>
      <c r="G39" s="121"/>
      <c r="H39" s="24"/>
      <c r="I39" s="183">
        <f>IF(OR(OR(ISBLANK(IF(OR(OR(ISBLANK(IF(OR(OR(ISBLANK(I33),I33=""),OR(ISBLANK(I34),I34="")),"",(I33/I34))),IF(OR(OR(ISBLANK(I33),I33=""),OR(ISBLANK(I34),I34="")),"",(I33/I34))=""),OR(ISBLANK(1),1="")),"",(IF(OR(OR(ISBLANK(I33),I33=""),OR(ISBLANK(I34),I34="")),"",(I33/I34))-1))),IF(OR(OR(ISBLANK(IF(OR(OR(ISBLANK(I33),I33=""),OR(ISBLANK(I34),I34="")),"",(I33/I34))),IF(OR(OR(ISBLANK(I33),I33=""),OR(ISBLANK(I34),I34="")),"",(I33/I34))=""),OR(ISBLANK(1),1="")),"",(IF(OR(OR(ISBLANK(I33),I33=""),OR(ISBLANK(I34),I34="")),"",(I33/I34))-1))=""),OR(ISBLANK(100),100="")),"",(IF(OR(OR(ISBLANK(IF(OR(OR(ISBLANK(I33),I33=""),OR(ISBLANK(I34),I34="")),"",(I33/I34))),IF(OR(OR(ISBLANK(I33),I33=""),OR(ISBLANK(I34),I34="")),"",(I33/I34))=""),OR(ISBLANK(1),1="")),"",(IF(OR(OR(ISBLANK(I33),I33=""),OR(ISBLANK(I34),I34="")),"",(I33/I34))-1))*100))</f>
      </c>
      <c r="J39" s="24"/>
      <c r="K39" s="124"/>
      <c r="L39" s="163" t="s">
        <v>41</v>
      </c>
      <c r="M39" s="163"/>
      <c r="N39" s="124"/>
      <c r="O39" s="125"/>
      <c r="P39" s="166">
        <f>IF(TRUE,"PassBecauseNoConstraints","ERROR")</f>
      </c>
      <c r="Q39" s="125"/>
      <c r="R39" s="126"/>
      <c r="S39" s="167">
        <f>IF(TRUE,"","ERROR")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7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customHeight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5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7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21">
      <c r="A48" s="21"/>
      <c r="B48" s="119"/>
      <c r="C48" s="158" t="s">
        <v>40</v>
      </c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7.5" customHeight="1">
      <c r="A49" s="21"/>
      <c r="B49" s="119"/>
      <c r="C49" s="157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9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61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>
      <c r="A53" s="21"/>
      <c r="B53" s="119"/>
      <c r="C53" s="162" t="s">
        <v>39</v>
      </c>
      <c r="D53" s="119"/>
      <c r="E53" s="121"/>
      <c r="F53" s="163" t="s">
        <v>44</v>
      </c>
      <c r="G53" s="121"/>
      <c r="H53" s="24"/>
      <c r="I53" s="207"/>
      <c r="J53" s="24"/>
      <c r="K53" s="124"/>
      <c r="L53" s="23"/>
      <c r="M53" s="163"/>
      <c r="N53" s="124"/>
      <c r="O53" s="125"/>
      <c r="P53" s="166">
        <f>IF(NOT(NOT(IF(ISERROR(I53),ERROR.TYPE(#REF!)=ERROR.TYPE(I53),FALSE))),"Fail",IF(NOT(IF(ISBLANK(I53),TRUE,ISNUMBER(I53))),"Fail",IF(NOT(IF(ISBLANK(I53),TRUE,LEN(I53)-FIND(".",I53&amp;".")&lt;=2)),"Fail",IF(I146="","PassBecauseBlankAllowed",IF(AND(I146="no",ISBLANK(I53)),"Pass",IF(NOT(IF(I146="no",ISBLANK(I53),TRUE)),"Fail",IF(NOT(IF(I146="yes",NOT(ISBLANK(I53)),TRUE)),"Fail",IF(NOT(I53&gt;=0),"Fail",IF(NOT(I53&gt;=I33),"Fail","Pass")))))))))</f>
      </c>
      <c r="Q53" s="125"/>
      <c r="R53" s="126"/>
      <c r="S53" s="167">
        <f>IF(NOT(NOT(IF(ISERROR(I53),ERROR.TYPE(#REF!)=ERROR.TYPE(I53),FALSE))),"UNDO NOW (use button or Ctrl+Z)! CANNOT DRAG-AND-DROP CELLS",IF(NOT(IF(ISBLANK(I53),TRUE,ISNUMBER(I53))),"enter a number",IF(NOT(IF(ISBLANK(I53),TRUE,LEN(I53)-FIND(".",I53&amp;".")&lt;=2)),"only 2 decimal place(s) allowed",IF(I146="","",IF(AND(I146="no",ISBLANK(I53)),"",IF(NOT(IF(I146="no",ISBLANK(I53),TRUE)),"leave blank",IF(NOT(IF(I146="yes",NOT(ISBLANK(I53)),TRUE)),"input required",IF(NOT(I53&gt;=0),"must be &gt;= 0",IF(NOT(I53&gt;=I33),"&lt; last month sales","")))))))))</f>
      </c>
      <c r="T53" s="126"/>
      <c r="U53" s="51"/>
      <c r="V53" s="127"/>
      <c r="W53" s="206"/>
      <c r="X53" s="127"/>
      <c r="Y53" s="21"/>
    </row>
    <row r="54" spans="1:25" ht="15" thickBot="1">
      <c r="A54" s="21"/>
      <c r="B54" s="119"/>
      <c r="C54" s="162" t="s">
        <v>38</v>
      </c>
      <c r="D54" s="119"/>
      <c r="E54" s="121"/>
      <c r="F54" s="163" t="s">
        <v>44</v>
      </c>
      <c r="G54" s="121"/>
      <c r="H54" s="24"/>
      <c r="I54" s="208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146="","PassBecauseBlankAllowed",IF(AND(I146="no",ISBLANK(I54)),"Pass",IF(NOT(IF(I146="no",ISBLANK(I54),TRUE)),"Fail",IF(NOT(IF(I146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allowed",IF(I146="","",IF(AND(I146="no",ISBLANK(I54)),"",IF(NOT(IF(I146="no",ISBLANK(I54),TRUE)),"leave blank",IF(NOT(IF(I146="yes",NOT(ISBLANK(I54)),TRUE)),"input required",IF(NOT(I54&gt;=0),"must be &gt;= 0",IF(NOT(I54&gt;=I34),"&lt; year ago month sales","")))))))))</f>
      </c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1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customHeight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 thickBot="1">
      <c r="A58" s="21"/>
      <c r="B58" s="119"/>
      <c r="C58" s="176"/>
      <c r="D58" s="119"/>
      <c r="E58" s="121"/>
      <c r="F58" s="122"/>
      <c r="G58" s="121"/>
      <c r="H58" s="24"/>
      <c r="I58" s="174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77" t="s">
        <v>37</v>
      </c>
      <c r="D59" s="119"/>
      <c r="E59" s="121"/>
      <c r="F59" s="163"/>
      <c r="G59" s="121"/>
      <c r="H59" s="24"/>
      <c r="I59" s="183">
        <f>IF(OR(OR(ISBLANK(IF(OR(OR(ISBLANK(IF(OR(OR(ISBLANK(I53),I53=""),OR(ISBLANK(I54),I54="")),"",(I53/I54))),IF(OR(OR(ISBLANK(I53),I53=""),OR(ISBLANK(I54),I54="")),"",(I53/I54))=""),OR(ISBLANK(1),1="")),"",(IF(OR(OR(ISBLANK(I53),I53=""),OR(ISBLANK(I54),I54="")),"",(I53/I54))-1))),IF(OR(OR(ISBLANK(IF(OR(OR(ISBLANK(I53),I53=""),OR(ISBLANK(I54),I54="")),"",(I53/I54))),IF(OR(OR(ISBLANK(I53),I53=""),OR(ISBLANK(I54),I54="")),"",(I53/I54))=""),OR(ISBLANK(1),1="")),"",(IF(OR(OR(ISBLANK(I53),I53=""),OR(ISBLANK(I54),I54="")),"",(I53/I54))-1))=""),OR(ISBLANK(100),100="")),"",(IF(OR(OR(ISBLANK(IF(OR(OR(ISBLANK(I53),I53=""),OR(ISBLANK(I54),I54="")),"",(I53/I54))),IF(OR(OR(ISBLANK(I53),I53=""),OR(ISBLANK(I54),I54="")),"",(I53/I54))=""),OR(ISBLANK(1),1="")),"",(IF(OR(OR(ISBLANK(I53),I53=""),OR(ISBLANK(I54),I54="")),"",(I53/I54))-1))*100))</f>
      </c>
      <c r="J59" s="24"/>
      <c r="K59" s="124"/>
      <c r="L59" s="163" t="s">
        <v>41</v>
      </c>
      <c r="M59" s="163"/>
      <c r="N59" s="124"/>
      <c r="O59" s="125"/>
      <c r="P59" s="166">
        <f>IF(TRUE,"PassBecauseNoConstraints","ERROR")</f>
      </c>
      <c r="Q59" s="125"/>
      <c r="R59" s="126"/>
      <c r="S59" s="167">
        <f>IF(TRUE,"","ERROR")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7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customHeight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5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7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21">
      <c r="A68" s="21"/>
      <c r="B68" s="119"/>
      <c r="C68" s="158" t="s">
        <v>36</v>
      </c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7.5" customHeight="1">
      <c r="A69" s="21"/>
      <c r="B69" s="119"/>
      <c r="C69" s="157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84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45" customHeight="1">
      <c r="A71" s="21"/>
      <c r="B71" s="119"/>
      <c r="C71" s="185" t="s">
        <v>35</v>
      </c>
      <c r="D71" s="186"/>
      <c r="E71" s="186"/>
      <c r="F71" s="187"/>
      <c r="G71" s="186"/>
      <c r="H71" s="186"/>
      <c r="I71" s="188"/>
      <c r="J71" s="186"/>
      <c r="K71" s="186"/>
      <c r="L71" s="189"/>
      <c r="M71" s="187"/>
      <c r="N71" s="186"/>
      <c r="O71" s="186"/>
      <c r="P71" s="189"/>
      <c r="Q71" s="186"/>
      <c r="R71" s="186"/>
      <c r="S71" s="188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43" t="s">
        <v>46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9" t="s">
        <v>34</v>
      </c>
      <c r="D73" s="150"/>
      <c r="E73" s="150"/>
      <c r="F73" s="151"/>
      <c r="G73" s="150"/>
      <c r="H73" s="150"/>
      <c r="I73" s="152"/>
      <c r="J73" s="150"/>
      <c r="K73" s="150"/>
      <c r="L73" s="153"/>
      <c r="M73" s="151"/>
      <c r="N73" s="150"/>
      <c r="O73" s="150"/>
      <c r="P73" s="153"/>
      <c r="Q73" s="150"/>
      <c r="R73" s="150"/>
      <c r="S73" s="152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3" t="s">
        <v>46</v>
      </c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60" customHeight="1">
      <c r="A75" s="21"/>
      <c r="B75" s="119"/>
      <c r="C75" s="143" t="s">
        <v>33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84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hidden="1">
      <c r="A77" s="21"/>
      <c r="B77" s="119"/>
      <c r="C77" s="159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60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 thickBot="1">
      <c r="A79" s="21"/>
      <c r="B79" s="119"/>
      <c r="C79" s="161"/>
      <c r="D79" s="119"/>
      <c r="E79" s="121"/>
      <c r="F79" s="122"/>
      <c r="G79" s="121"/>
      <c r="H79" s="24"/>
      <c r="I79" s="174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>
      <c r="A80" s="21"/>
      <c r="B80" s="119"/>
      <c r="C80" s="162" t="s">
        <v>32</v>
      </c>
      <c r="D80" s="119"/>
      <c r="E80" s="121"/>
      <c r="F80" s="163" t="s">
        <v>44</v>
      </c>
      <c r="G80" s="121"/>
      <c r="H80" s="24"/>
      <c r="I80" s="207"/>
      <c r="J80" s="24"/>
      <c r="K80" s="124"/>
      <c r="L80" s="23"/>
      <c r="M80" s="163"/>
      <c r="N80" s="124"/>
      <c r="O80" s="125"/>
      <c r="P80" s="166">
        <f>IF(NOT(NOT(IF(ISERROR(I80),ERROR.TYPE(#REF!)=ERROR.TYPE(I80),FALSE))),"Fail",IF(ISBLANK(I80),"PassBecauseBlankAllowed",IF(NOT(ISNUMBER(I80)),"Fail",IF(NOT(LEN(I80)-FIND(".",I80&amp;".")&lt;=2),"Fail",IF(I146="","PassBecauseBlankAllowed",IF(AND(I146="no",ISBLANK(I80)),"Pass",IF(NOT(IF(I146="no",ISBLANK(I80),TRUE)),"Fail",IF(ISBLANK(I80),"PassBecauseBlankAllowed",IF(NOT(I80&gt;=0),"Fail",IF(NOT(I80&lt;=(1.5*I33)),"Fail","Pass"))))))))))</f>
      </c>
      <c r="Q80" s="125"/>
      <c r="R80" s="126"/>
      <c r="S80" s="167">
        <f>IF(NOT(NOT(IF(ISERROR(I80),ERROR.TYPE(#REF!)=ERROR.TYPE(I80),FALSE))),"UNDO NOW (use button or Ctrl+Z)! CANNOT DRAG-AND-DROP CELLS",IF(ISBLANK(I80),"",IF(NOT(ISNUMBER(I80)),"enter a number",IF(NOT(LEN(I80)-FIND(".",I80&amp;".")&lt;=2),"only 2 decimal place(s) allowed",IF(I146="","",IF(AND(I146="no",ISBLANK(I80)),"",IF(NOT(IF(I146="no",ISBLANK(I80),TRUE)),"leave blank",IF(ISBLANK(I80),"",IF(NOT(I80&gt;=0),"must be &gt;= 0",IF(NOT(I80&lt;=(1.5*I33)),"&gt; 1.5 * last month sales",""))))))))))</f>
      </c>
      <c r="T80" s="126"/>
      <c r="U80" s="51"/>
      <c r="V80" s="127"/>
      <c r="W80" s="206"/>
      <c r="X80" s="127"/>
      <c r="Y80" s="21"/>
    </row>
    <row r="81" spans="1:25" ht="15" thickBot="1">
      <c r="A81" s="21"/>
      <c r="B81" s="119"/>
      <c r="C81" s="162" t="s">
        <v>31</v>
      </c>
      <c r="D81" s="119"/>
      <c r="E81" s="121"/>
      <c r="F81" s="163" t="s">
        <v>44</v>
      </c>
      <c r="G81" s="121"/>
      <c r="H81" s="24"/>
      <c r="I81" s="208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146="","PassBecauseBlankAllowed",IF(AND(I146="no",ISBLANK(I81)),"Pass",IF(NOT(IF(I146="no",ISBLANK(I81),TRUE)),"Fail",IF(ISBLANK(I81),"PassBecauseBlankAllowed",IF(NOT(I81&gt;=0),"Fail","Pass"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allowed",IF(I146="","",IF(AND(I146="no",ISBLANK(I81)),"",IF(NOT(IF(I146="no",ISBLANK(I81),TRUE)),"leave blank",IF(ISBLANK(I81),"",IF(NOT(I81&gt;=0),"must be &gt;= 0","")))))))))</f>
      </c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1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76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30" thickBot="1">
      <c r="A84" s="21"/>
      <c r="B84" s="119"/>
      <c r="C84" s="177" t="s">
        <v>15</v>
      </c>
      <c r="D84" s="119"/>
      <c r="E84" s="121"/>
      <c r="F84" s="163"/>
      <c r="G84" s="121"/>
      <c r="H84" s="24"/>
      <c r="I84" s="194">
        <f>IF(OR(OR(ISBLANK(31),31=""),OR(ISBLANK(IF(OR(OR(ISBLANK(I81),I81=""),OR(ISBLANK(I80),I80="")),"",(I81/I80))),IF(OR(OR(ISBLANK(I81),I81=""),OR(ISBLANK(I80),I80="")),"",(I81/I80))="")),"",(31*IF(OR(OR(ISBLANK(I81),I81=""),OR(ISBLANK(I80),I80="")),"",(I81/I80))))</f>
      </c>
      <c r="J84" s="24"/>
      <c r="K84" s="124"/>
      <c r="L84" s="163" t="s">
        <v>30</v>
      </c>
      <c r="M84" s="163"/>
      <c r="N84" s="124"/>
      <c r="O84" s="125"/>
      <c r="P84" s="166">
        <f>IF(TRUE,"PassBecauseNoConstraints","ERROR")</f>
      </c>
      <c r="Q84" s="125"/>
      <c r="R84" s="126"/>
      <c r="S84" s="167">
        <f>IF(TRUE,"","ERROR")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76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60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59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5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7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21">
      <c r="A93" s="21"/>
      <c r="B93" s="119"/>
      <c r="C93" s="158" t="s">
        <v>29</v>
      </c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7.5" customHeight="1">
      <c r="A94" s="21"/>
      <c r="B94" s="119"/>
      <c r="C94" s="157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84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customHeight="1">
      <c r="A96" s="21"/>
      <c r="B96" s="119"/>
      <c r="C96" s="143" t="s">
        <v>28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26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59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 thickBot="1">
      <c r="A101" s="21"/>
      <c r="B101" s="119"/>
      <c r="C101" s="161"/>
      <c r="D101" s="119"/>
      <c r="E101" s="121"/>
      <c r="F101" s="122"/>
      <c r="G101" s="121"/>
      <c r="H101" s="24"/>
      <c r="I101" s="174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thickBot="1">
      <c r="A102" s="21"/>
      <c r="B102" s="119"/>
      <c r="C102" s="162" t="s">
        <v>25</v>
      </c>
      <c r="D102" s="119"/>
      <c r="E102" s="121"/>
      <c r="F102" s="163"/>
      <c r="G102" s="121"/>
      <c r="H102" s="24"/>
      <c r="I102" s="209"/>
      <c r="J102" s="24"/>
      <c r="K102" s="124"/>
      <c r="L102" s="163" t="s">
        <v>24</v>
      </c>
      <c r="M102" s="163"/>
      <c r="N102" s="124"/>
      <c r="O102" s="125"/>
      <c r="P102" s="166">
        <f>IF(NOT(NOT(IF(ISERROR(I102),ERROR.TYPE(#REF!)=ERROR.TYPE(I102),FALSE))),"Fail",IF(NOT(IF(ISBLANK(I102),TRUE,ISNUMBER(I102))),"Fail",IF(NOT(IF(ISBLANK(I102),TRUE,LEN(I102)-FIND(".",I102&amp;".")&lt;=1)),"Fail",IF(I146="","PassBecauseBlankAllowed",IF(AND(I146="no",ISBLANK(I102)),"Pass",IF(NOT(IF(I146="no",ISBLANK(I102),TRUE)),"Fail",IF(NOT(IF(I146="yes",NOT(ISBLANK(I102)),TRUE)),"Fail",IF(NOT(I102&gt;=0),"Fail","Pass"))))))))</f>
      </c>
      <c r="Q102" s="125"/>
      <c r="R102" s="126"/>
      <c r="S102" s="167">
        <f>IF(NOT(NOT(IF(ISERROR(I102),ERROR.TYPE(#REF!)=ERROR.TYPE(I102),FALSE))),"UNDO NOW (use button or Ctrl+Z)! CANNOT DRAG-AND-DROP CELLS",IF(NOT(IF(ISBLANK(I102),TRUE,ISNUMBER(I102))),"enter a number",IF(NOT(IF(ISBLANK(I102),TRUE,LEN(I102)-FIND(".",I102&amp;".")&lt;=1)),"only 1 decimal place(s) allowed",IF(I146="","",IF(AND(I146="no",ISBLANK(I102)),"",IF(NOT(IF(I146="no",ISBLANK(I102),TRUE)),"leave blank",IF(NOT(IF(I146="yes",NOT(ISBLANK(I102)),TRUE)),"input required",IF(NOT(I102&gt;=0),"must be &gt;= 0",""))))))))</f>
      </c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1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76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77" t="s">
        <v>22</v>
      </c>
      <c r="D107" s="119"/>
      <c r="E107" s="121"/>
      <c r="F107" s="163" t="s">
        <v>44</v>
      </c>
      <c r="G107" s="121"/>
      <c r="H107" s="24"/>
      <c r="I107" s="194">
        <f>IF(OR(OR(ISBLANK(I33),I33=""),OR(ISBLANK(I102),I102="")),"",(I33/I102))</f>
      </c>
      <c r="J107" s="24"/>
      <c r="K107" s="124"/>
      <c r="L107" s="23"/>
      <c r="M107" s="163"/>
      <c r="N107" s="124"/>
      <c r="O107" s="125"/>
      <c r="P107" s="166">
        <f>IF(TRUE,"PassBecauseNoConstraints","ERROR")</f>
      </c>
      <c r="Q107" s="125"/>
      <c r="R107" s="126"/>
      <c r="S107" s="167">
        <f>IF(TRUE,"","ERROR")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76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59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5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7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21">
      <c r="A116" s="21"/>
      <c r="B116" s="119"/>
      <c r="C116" s="158" t="s">
        <v>21</v>
      </c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7.5" customHeight="1">
      <c r="A117" s="21"/>
      <c r="B117" s="119"/>
      <c r="C117" s="157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9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61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>
      <c r="A121" s="21"/>
      <c r="B121" s="119"/>
      <c r="C121" s="162" t="s">
        <v>19</v>
      </c>
      <c r="D121" s="119"/>
      <c r="E121" s="121"/>
      <c r="F121" s="163" t="s">
        <v>44</v>
      </c>
      <c r="G121" s="121"/>
      <c r="H121" s="24"/>
      <c r="I121" s="207"/>
      <c r="J121" s="24"/>
      <c r="K121" s="124"/>
      <c r="L121" s="23"/>
      <c r="M121" s="163"/>
      <c r="N121" s="124"/>
      <c r="O121" s="125"/>
      <c r="P121" s="166">
        <f>IF(NOT(NOT(IF(ISERROR(I121),ERROR.TYPE(#REF!)=ERROR.TYPE(I121),FALSE))),"Fail",IF(NOT(IF(ISBLANK(I121),TRUE,ISNUMBER(I121))),"Fail",IF(NOT(IF(ISBLANK(I121),TRUE,LEN(I121)-FIND(".",I121&amp;".")&lt;=2)),"Fail",IF(I146="","PassBecauseBlankAllowed",IF(AND(I146="no",ISBLANK(I121)),"Pass",IF(NOT(IF(I146="no",ISBLANK(I121),TRUE)),"Fail",IF(NOT(IF(I146="yes",NOT(ISBLANK(I121)),TRUE)),"Fail",IF(NOT(I121&gt;=0),"Fail","Pass"))))))))</f>
      </c>
      <c r="Q121" s="125"/>
      <c r="R121" s="126"/>
      <c r="S121" s="167">
        <f>IF(NOT(NOT(IF(ISERROR(I121),ERROR.TYPE(#REF!)=ERROR.TYPE(I121),FALSE))),"UNDO NOW (use button or Ctrl+Z)! CANNOT DRAG-AND-DROP CELLS",IF(NOT(IF(ISBLANK(I121),TRUE,ISNUMBER(I121))),"enter a number",IF(NOT(IF(ISBLANK(I121),TRUE,LEN(I121)-FIND(".",I121&amp;".")&lt;=2)),"only 2 decimal place(s) allowed",IF(I146="","",IF(AND(I146="no",ISBLANK(I121)),"",IF(NOT(IF(I146="no",ISBLANK(I121),TRUE)),"leave blank",IF(NOT(IF(I146="yes",NOT(ISBLANK(I121)),TRUE)),"input required",IF(NOT(I121&gt;=0),"must be &gt;= 0",""))))))))</f>
      </c>
      <c r="T121" s="126"/>
      <c r="U121" s="51"/>
      <c r="V121" s="127"/>
      <c r="W121" s="206"/>
      <c r="X121" s="127"/>
      <c r="Y121" s="21"/>
    </row>
    <row r="122" spans="1:25" ht="15" thickBot="1">
      <c r="A122" s="21"/>
      <c r="B122" s="119"/>
      <c r="C122" s="162" t="s">
        <v>18</v>
      </c>
      <c r="D122" s="119"/>
      <c r="E122" s="121"/>
      <c r="F122" s="163" t="s">
        <v>44</v>
      </c>
      <c r="G122" s="121"/>
      <c r="H122" s="24"/>
      <c r="I122" s="208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146="","PassBecauseBlankAllowed",IF(AND(I146="no",ISBLANK(I122)),"Pass",IF(NOT(IF(I146="no",ISBLANK(I122),TRUE)),"Fail",IF(NOT(IF(I146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allowed",IF(I146="","",IF(AND(I146="no",ISBLANK(I122)),"",IF(NOT(IF(I146="no",ISBLANK(I122),TRUE)),"leave blank",IF(NOT(IF(I146="yes",NOT(ISBLANK(I122)),TRUE)),"input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1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customHeight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 thickBot="1">
      <c r="A126" s="21"/>
      <c r="B126" s="119"/>
      <c r="C126" s="176"/>
      <c r="D126" s="119"/>
      <c r="E126" s="121"/>
      <c r="F126" s="122"/>
      <c r="G126" s="121"/>
      <c r="H126" s="24"/>
      <c r="I126" s="174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77" t="s">
        <v>37</v>
      </c>
      <c r="D127" s="119"/>
      <c r="E127" s="121"/>
      <c r="F127" s="163"/>
      <c r="G127" s="121"/>
      <c r="H127" s="24"/>
      <c r="I127" s="183">
        <f>IF(OR(OR(ISBLANK(IF(OR(OR(ISBLANK(IF(OR(OR(ISBLANK(I121),I121=""),OR(ISBLANK(I122),I122="")),"",(I121/I122))),IF(OR(OR(ISBLANK(I121),I121=""),OR(ISBLANK(I122),I122="")),"",(I121/I122))=""),OR(ISBLANK(1),1="")),"",(IF(OR(OR(ISBLANK(I121),I121=""),OR(ISBLANK(I122),I122="")),"",(I121/I122))-1))),IF(OR(OR(ISBLANK(IF(OR(OR(ISBLANK(I121),I121=""),OR(ISBLANK(I122),I122="")),"",(I121/I122))),IF(OR(OR(ISBLANK(I121),I121=""),OR(ISBLANK(I122),I122="")),"",(I121/I122))=""),OR(ISBLANK(1),1="")),"",(IF(OR(OR(ISBLANK(I121),I121=""),OR(ISBLANK(I122),I122="")),"",(I121/I122))-1))=""),OR(ISBLANK(100),100="")),"",(IF(OR(OR(ISBLANK(IF(OR(OR(ISBLANK(I121),I121=""),OR(ISBLANK(I122),I122="")),"",(I121/I122))),IF(OR(OR(ISBLANK(I121),I121=""),OR(ISBLANK(I122),I122="")),"",(I121/I122))=""),OR(ISBLANK(1),1="")),"",(IF(OR(OR(ISBLANK(I121),I121=""),OR(ISBLANK(I122),I122="")),"",(I121/I122))-1))*100))</f>
      </c>
      <c r="J127" s="24"/>
      <c r="K127" s="124"/>
      <c r="L127" s="163" t="s">
        <v>41</v>
      </c>
      <c r="M127" s="163"/>
      <c r="N127" s="124"/>
      <c r="O127" s="125"/>
      <c r="P127" s="166">
        <f>IF(TRUE,"PassBecauseNoConstraints","ERROR")</f>
      </c>
      <c r="Q127" s="125"/>
      <c r="R127" s="126"/>
      <c r="S127" s="167">
        <f>IF(TRUE,"","ERROR")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7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customHeight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5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7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21">
      <c r="A136" s="21"/>
      <c r="B136" s="119"/>
      <c r="C136" s="158" t="s">
        <v>17</v>
      </c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7.5" customHeight="1">
      <c r="A137" s="21"/>
      <c r="B137" s="119"/>
      <c r="C137" s="157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84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customHeight="1">
      <c r="A139" s="21"/>
      <c r="B139" s="119"/>
      <c r="C139" s="149" t="s">
        <v>16</v>
      </c>
      <c r="D139" s="150"/>
      <c r="E139" s="150"/>
      <c r="F139" s="151"/>
      <c r="G139" s="150"/>
      <c r="H139" s="150"/>
      <c r="I139" s="152"/>
      <c r="J139" s="150"/>
      <c r="K139" s="150"/>
      <c r="L139" s="153"/>
      <c r="M139" s="151"/>
      <c r="N139" s="150"/>
      <c r="O139" s="150"/>
      <c r="P139" s="153"/>
      <c r="Q139" s="150"/>
      <c r="R139" s="150"/>
      <c r="S139" s="152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4" t="s">
        <v>14</v>
      </c>
      <c r="D140" s="145"/>
      <c r="E140" s="145"/>
      <c r="F140" s="146"/>
      <c r="G140" s="145"/>
      <c r="H140" s="145"/>
      <c r="I140" s="147"/>
      <c r="J140" s="145"/>
      <c r="K140" s="145"/>
      <c r="L140" s="148"/>
      <c r="M140" s="146"/>
      <c r="N140" s="145"/>
      <c r="O140" s="145"/>
      <c r="P140" s="148"/>
      <c r="Q140" s="145"/>
      <c r="R140" s="145"/>
      <c r="S140" s="147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13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9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 thickBot="1">
      <c r="A145" s="21"/>
      <c r="B145" s="119"/>
      <c r="C145" s="176"/>
      <c r="D145" s="119"/>
      <c r="E145" s="121"/>
      <c r="F145" s="122"/>
      <c r="G145" s="121"/>
      <c r="H145" s="24"/>
      <c r="I145" s="174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7" t="s">
        <v>12</v>
      </c>
      <c r="D146" s="119"/>
      <c r="E146" s="121"/>
      <c r="F146" s="163"/>
      <c r="G146" s="121"/>
      <c r="H146" s="24"/>
      <c r="I146" s="205">
        <f>IF(OR(NOT(I33=""),NOT(I34=""),NOT(I53=""),NOT(I54=""),NOT(I80=""),NOT(I81=""),NOT(I102=""),NOT(I121=""),NOT(I122="")),"yes","")</f>
      </c>
      <c r="J146" s="24"/>
      <c r="K146" s="124"/>
      <c r="L146" s="12">
        <f>HYPERLINK("#I146",CHAR(128))</f>
      </c>
      <c r="M146" s="122"/>
      <c r="N146" s="124"/>
      <c r="O146" s="125"/>
      <c r="P146" s="166">
        <f>IF(TRUE,"PassBecauseNoConstraints","ERROR")</f>
      </c>
      <c r="Q146" s="125"/>
      <c r="R146" s="126"/>
      <c r="S146" s="167">
        <f>IF(TRUE,"","ERROR")</f>
      </c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7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3"/>
      <c r="X147" s="127"/>
      <c r="Y147" s="21"/>
    </row>
    <row r="148" spans="1:25" ht="15" customHeight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hidden="1">
      <c r="A149" s="21"/>
      <c r="B149" s="119"/>
      <c r="C149" s="159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customHeight="1">
      <c r="A150" s="21"/>
      <c r="B150" s="119"/>
      <c r="C150" s="15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hidden="1">
      <c r="A151" s="21"/>
      <c r="B151" s="119"/>
      <c r="C151" s="155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37.5" customHeight="1">
      <c r="A152" s="21" t="s">
        <v>10</v>
      </c>
      <c r="B152" s="21" t="s">
        <v>10</v>
      </c>
      <c r="C152" s="21" t="s">
        <v>10</v>
      </c>
      <c r="D152" s="21" t="s">
        <v>10</v>
      </c>
      <c r="E152" s="21" t="s">
        <v>10</v>
      </c>
      <c r="F152" s="21" t="s">
        <v>10</v>
      </c>
      <c r="G152" s="21" t="s">
        <v>10</v>
      </c>
      <c r="H152" s="21" t="s">
        <v>10</v>
      </c>
      <c r="I152" s="21" t="s">
        <v>10</v>
      </c>
      <c r="J152" s="21" t="s">
        <v>10</v>
      </c>
      <c r="K152" s="21" t="s">
        <v>10</v>
      </c>
      <c r="L152" s="21" t="s">
        <v>10</v>
      </c>
      <c r="M152" s="21" t="s">
        <v>10</v>
      </c>
      <c r="N152" s="21" t="s">
        <v>10</v>
      </c>
      <c r="O152" s="21" t="s">
        <v>10</v>
      </c>
      <c r="P152" s="21" t="s">
        <v>10</v>
      </c>
      <c r="Q152" s="21" t="s">
        <v>10</v>
      </c>
      <c r="R152" s="21" t="s">
        <v>10</v>
      </c>
      <c r="S152" s="21" t="s">
        <v>10</v>
      </c>
      <c r="T152" s="21" t="s">
        <v>10</v>
      </c>
      <c r="U152" s="21" t="s">
        <v>10</v>
      </c>
      <c r="V152" s="21" t="s">
        <v>10</v>
      </c>
      <c r="W152" s="21" t="s">
        <v>10</v>
      </c>
      <c r="X152" s="21" t="s">
        <v>10</v>
      </c>
      <c r="Y152" s="21" t="s">
        <v>10</v>
      </c>
    </row>
  </sheetData>
  <sheetProtection password="9B44" sheet="1" objects="1" scenarios="1"/>
  <mergeCells count="35">
    <mergeCell ref="A1:Y1"/>
    <mergeCell ref="A152:Y152"/>
    <mergeCell ref="C3:S3"/>
    <mergeCell ref="C7:S7"/>
    <mergeCell ref="C8:S8"/>
    <mergeCell ref="C9:S9"/>
    <mergeCell ref="C10:S10"/>
    <mergeCell ref="C19:S19"/>
    <mergeCell ref="C20:S20"/>
    <mergeCell ref="C21:S21"/>
    <mergeCell ref="C22:S22"/>
    <mergeCell ref="L33:M33"/>
    <mergeCell ref="L34:M34"/>
    <mergeCell ref="L39:M39"/>
    <mergeCell ref="L53:M53"/>
    <mergeCell ref="L54:M54"/>
    <mergeCell ref="L59:M59"/>
    <mergeCell ref="C71:S71"/>
    <mergeCell ref="C72:S72"/>
    <mergeCell ref="C73:S73"/>
    <mergeCell ref="C74:S74"/>
    <mergeCell ref="C75:S75"/>
    <mergeCell ref="L80:M80"/>
    <mergeCell ref="L81:M81"/>
    <mergeCell ref="L84:M84"/>
    <mergeCell ref="C96:S96"/>
    <mergeCell ref="C97:S97"/>
    <mergeCell ref="L102:M102"/>
    <mergeCell ref="L107:M107"/>
    <mergeCell ref="L121:M121"/>
    <mergeCell ref="L122:M122"/>
    <mergeCell ref="L127:M127"/>
    <mergeCell ref="C139:S139"/>
    <mergeCell ref="C140:S140"/>
    <mergeCell ref="C141:S141"/>
  </mergeCells>
  <conditionalFormatting sqref="A1:Y1">
    <cfRule type="cellIs" priority="1" dxfId="0" operator="notEqual" stopIfTrue="1">
      <formula>""</formula>
    </cfRule>
  </conditionalFormatting>
  <conditionalFormatting sqref="P33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4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39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3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4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59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0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1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4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2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7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1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2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7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6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3">
      <formula1>-999999999999</formula1>
    </dataValidation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8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102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list" allowBlank="1" showErrorMessage="1" errorTitle="Oops!" error="Please select a value from the drop-down." sqref="I146">
      <formula1>'Mid-Atlantic-Lists'!$A$1:$A$3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7"/>
  <sheetViews>
    <sheetView showRowColHeaders="0" workbookViewId="0" topLeftCell="A1">
      <selection pane="topLeft" activeCell="I38" sqref="I3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Southeast, "&amp;IFERROR(INDEX({"May"},MATCH(Welcome!C12,{"May-2026"},0)),"SELECT A CALENDAR MONTH")&amp;" "&amp;IFERROR(INDEX({"2026"},MATCH(Welcome!C12,{"May-2026"},0)),"SELECT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53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9" t="s">
        <v>45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3" t="s">
        <v>46</v>
      </c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54" t="s">
        <v>23</v>
      </c>
      <c r="D27" s="150"/>
      <c r="E27" s="150"/>
      <c r="F27" s="151"/>
      <c r="G27" s="150"/>
      <c r="H27" s="150"/>
      <c r="I27" s="152"/>
      <c r="J27" s="150"/>
      <c r="K27" s="150"/>
      <c r="L27" s="153"/>
      <c r="M27" s="151"/>
      <c r="N27" s="150"/>
      <c r="O27" s="150"/>
      <c r="P27" s="153"/>
      <c r="Q27" s="150"/>
      <c r="R27" s="150"/>
      <c r="S27" s="152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2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1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5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6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21">
      <c r="A33" s="21"/>
      <c r="B33" s="119"/>
      <c r="C33" s="158" t="s">
        <v>27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7.5" customHeight="1">
      <c r="A34" s="21"/>
      <c r="B34" s="119"/>
      <c r="C34" s="157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9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 thickBot="1">
      <c r="A37" s="21"/>
      <c r="B37" s="119"/>
      <c r="C37" s="161"/>
      <c r="D37" s="119"/>
      <c r="E37" s="121"/>
      <c r="F37" s="122"/>
      <c r="G37" s="121"/>
      <c r="H37" s="24"/>
      <c r="I37" s="174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>
      <c r="A38" s="21"/>
      <c r="B38" s="119"/>
      <c r="C38" s="162" t="s">
        <v>20</v>
      </c>
      <c r="D38" s="119"/>
      <c r="E38" s="121"/>
      <c r="F38" s="163" t="s">
        <v>44</v>
      </c>
      <c r="G38" s="121"/>
      <c r="H38" s="24"/>
      <c r="I38" s="207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151="","PassBecauseBlankAllowed",IF(AND(I151="no",ISBLANK(I38)),"Pass",IF(NOT(IF(I151="no",ISBLANK(I38),TRUE)),"Fail",IF(NOT(IF(I151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allowed",IF(I151="","",IF(AND(I151="no",ISBLANK(I38)),"",IF(NOT(IF(I151="no",ISBLANK(I38),TRUE)),"leave blank",IF(NOT(IF(I151="yes",NOT(ISBLANK(I38)),TRUE)),"input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62" t="s">
        <v>43</v>
      </c>
      <c r="D39" s="119"/>
      <c r="E39" s="121"/>
      <c r="F39" s="163" t="s">
        <v>44</v>
      </c>
      <c r="G39" s="121"/>
      <c r="H39" s="24"/>
      <c r="I39" s="208"/>
      <c r="J39" s="24"/>
      <c r="K39" s="124"/>
      <c r="L39" s="23"/>
      <c r="M39" s="163"/>
      <c r="N39" s="124"/>
      <c r="O39" s="125"/>
      <c r="P39" s="166">
        <f>IF(NOT(NOT(IF(ISERROR(I39),ERROR.TYPE(#REF!)=ERROR.TYPE(I39),FALSE))),"Fail",IF(NOT(IF(ISBLANK(I39),TRUE,ISNUMBER(I39))),"Fail",IF(NOT(IF(ISBLANK(I39),TRUE,LEN(I39)-FIND(".",I39&amp;".")&lt;=2)),"Fail",IF(I151="","PassBecauseBlankAllowed",IF(AND(I151="no",ISBLANK(I39)),"Pass",IF(NOT(IF(I151="no",ISBLANK(I39),TRUE)),"Fail",IF(NOT(IF(I151="yes",NOT(ISBLANK(I39)),TRUE)),"Fail",IF(NOT(I39&gt;=0),"Fail","Pass"))))))))</f>
      </c>
      <c r="Q39" s="125"/>
      <c r="R39" s="126"/>
      <c r="S39" s="167">
        <f>IF(NOT(NOT(IF(ISERROR(I39),ERROR.TYPE(#REF!)=ERROR.TYPE(I39),FALSE))),"UNDO NOW (use button or Ctrl+Z)! CANNOT DRAG-AND-DROP CELLS",IF(NOT(IF(ISBLANK(I39),TRUE,ISNUMBER(I39))),"enter a number",IF(NOT(IF(ISBLANK(I39),TRUE,LEN(I39)-FIND(".",I39&amp;".")&lt;=2)),"only 2 decimal place(s) allowed",IF(I151="","",IF(AND(I151="no",ISBLANK(I39)),"",IF(NOT(IF(I151="no",ISBLANK(I39),TRUE)),"leave blank",IF(NOT(IF(I151="yes",NOT(ISBLANK(I39)),TRUE)),"input required",IF(NOT(I39&gt;=0),"must be &gt;= 0",""))))))))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1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 thickBot="1">
      <c r="A43" s="21"/>
      <c r="B43" s="119"/>
      <c r="C43" s="176"/>
      <c r="D43" s="119"/>
      <c r="E43" s="121"/>
      <c r="F43" s="122"/>
      <c r="G43" s="121"/>
      <c r="H43" s="24"/>
      <c r="I43" s="174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thickBot="1">
      <c r="A44" s="21"/>
      <c r="B44" s="119"/>
      <c r="C44" s="177" t="s">
        <v>42</v>
      </c>
      <c r="D44" s="119"/>
      <c r="E44" s="121"/>
      <c r="F44" s="163"/>
      <c r="G44" s="121"/>
      <c r="H44" s="24"/>
      <c r="I44" s="183">
        <f>IF(OR(OR(ISBLANK(IF(OR(OR(ISBLANK(IF(OR(OR(ISBLANK(I38),I38=""),OR(ISBLANK(I39),I39="")),"",(I38/I39))),IF(OR(OR(ISBLANK(I38),I38=""),OR(ISBLANK(I39),I39="")),"",(I38/I39))=""),OR(ISBLANK(1),1="")),"",(IF(OR(OR(ISBLANK(I38),I38=""),OR(ISBLANK(I39),I39="")),"",(I38/I39))-1))),IF(OR(OR(ISBLANK(IF(OR(OR(ISBLANK(I38),I38=""),OR(ISBLANK(I39),I39="")),"",(I38/I39))),IF(OR(OR(ISBLANK(I38),I38=""),OR(ISBLANK(I39),I39="")),"",(I38/I39))=""),OR(ISBLANK(1),1="")),"",(IF(OR(OR(ISBLANK(I38),I38=""),OR(ISBLANK(I39),I39="")),"",(I38/I39))-1))=""),OR(ISBLANK(100),100="")),"",(IF(OR(OR(ISBLANK(IF(OR(OR(ISBLANK(I38),I38=""),OR(ISBLANK(I39),I39="")),"",(I38/I39))),IF(OR(OR(ISBLANK(I38),I38=""),OR(ISBLANK(I39),I39="")),"",(I38/I39))=""),OR(ISBLANK(1),1="")),"",(IF(OR(OR(ISBLANK(I38),I38=""),OR(ISBLANK(I39),I39="")),"",(I38/I39))-1))*100))</f>
      </c>
      <c r="J44" s="24"/>
      <c r="K44" s="124"/>
      <c r="L44" s="163" t="s">
        <v>41</v>
      </c>
      <c r="M44" s="163"/>
      <c r="N44" s="124"/>
      <c r="O44" s="125"/>
      <c r="P44" s="166">
        <f>IF(TRUE,"PassBecauseNoConstraints","ERROR")</f>
      </c>
      <c r="Q44" s="125"/>
      <c r="R44" s="126"/>
      <c r="S44" s="167">
        <f>IF(TRUE,"","ERROR")</f>
      </c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7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60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9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6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21">
      <c r="A53" s="21"/>
      <c r="B53" s="119"/>
      <c r="C53" s="158" t="s">
        <v>40</v>
      </c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7.5" customHeight="1">
      <c r="A54" s="21"/>
      <c r="B54" s="119"/>
      <c r="C54" s="157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9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 thickBot="1">
      <c r="A57" s="21"/>
      <c r="B57" s="119"/>
      <c r="C57" s="161"/>
      <c r="D57" s="119"/>
      <c r="E57" s="121"/>
      <c r="F57" s="122"/>
      <c r="G57" s="121"/>
      <c r="H57" s="24"/>
      <c r="I57" s="174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>
      <c r="A58" s="21"/>
      <c r="B58" s="119"/>
      <c r="C58" s="162" t="s">
        <v>39</v>
      </c>
      <c r="D58" s="119"/>
      <c r="E58" s="121"/>
      <c r="F58" s="163" t="s">
        <v>44</v>
      </c>
      <c r="G58" s="121"/>
      <c r="H58" s="24"/>
      <c r="I58" s="207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151="","PassBecauseBlankAllowed",IF(AND(I151="no",ISBLANK(I58)),"Pass",IF(NOT(IF(I151="no",ISBLANK(I58),TRUE)),"Fail",IF(NOT(IF(I151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allowed",IF(I151="","",IF(AND(I151="no",ISBLANK(I58)),"",IF(NOT(IF(I151="no",ISBLANK(I58),TRUE)),"leave blank",IF(NOT(IF(I151="yes",NOT(ISBLANK(I58)),TRUE)),"input required",IF(NOT(I58&gt;=0),"must be &gt;= 0",IF(NOT(I58&gt;=I38),"&lt; last month sales","")))))))))</f>
      </c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62" t="s">
        <v>38</v>
      </c>
      <c r="D59" s="119"/>
      <c r="E59" s="121"/>
      <c r="F59" s="163" t="s">
        <v>44</v>
      </c>
      <c r="G59" s="121"/>
      <c r="H59" s="24"/>
      <c r="I59" s="208"/>
      <c r="J59" s="24"/>
      <c r="K59" s="124"/>
      <c r="L59" s="23"/>
      <c r="M59" s="163"/>
      <c r="N59" s="124"/>
      <c r="O59" s="125"/>
      <c r="P59" s="166">
        <f>IF(NOT(NOT(IF(ISERROR(I59),ERROR.TYPE(#REF!)=ERROR.TYPE(I59),FALSE))),"Fail",IF(NOT(IF(ISBLANK(I59),TRUE,ISNUMBER(I59))),"Fail",IF(NOT(IF(ISBLANK(I59),TRUE,LEN(I59)-FIND(".",I59&amp;".")&lt;=2)),"Fail",IF(I151="","PassBecauseBlankAllowed",IF(AND(I151="no",ISBLANK(I59)),"Pass",IF(NOT(IF(I151="no",ISBLANK(I59),TRUE)),"Fail",IF(NOT(IF(I151="yes",NOT(ISBLANK(I59)),TRUE)),"Fail",IF(NOT(I59&gt;=0),"Fail",IF(NOT(I59&gt;=I39),"Fail","Pass")))))))))</f>
      </c>
      <c r="Q59" s="125"/>
      <c r="R59" s="126"/>
      <c r="S59" s="167">
        <f>IF(NOT(NOT(IF(ISERROR(I59),ERROR.TYPE(#REF!)=ERROR.TYPE(I59),FALSE))),"UNDO NOW (use button or Ctrl+Z)! CANNOT DRAG-AND-DROP CELLS",IF(NOT(IF(ISBLANK(I59),TRUE,ISNUMBER(I59))),"enter a number",IF(NOT(IF(ISBLANK(I59),TRUE,LEN(I59)-FIND(".",I59&amp;".")&lt;=2)),"only 2 decimal place(s) allowed",IF(I151="","",IF(AND(I151="no",ISBLANK(I59)),"",IF(NOT(IF(I151="no",ISBLANK(I59),TRUE)),"leave blank",IF(NOT(IF(I151="yes",NOT(ISBLANK(I59)),TRUE)),"input required",IF(NOT(I59&gt;=0),"must be &gt;= 0",IF(NOT(I59&gt;=I39),"&lt; year ago month sales","")))))))))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1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 thickBot="1">
      <c r="A63" s="21"/>
      <c r="B63" s="119"/>
      <c r="C63" s="176"/>
      <c r="D63" s="119"/>
      <c r="E63" s="121"/>
      <c r="F63" s="122"/>
      <c r="G63" s="121"/>
      <c r="H63" s="24"/>
      <c r="I63" s="174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thickBot="1">
      <c r="A64" s="21"/>
      <c r="B64" s="119"/>
      <c r="C64" s="177" t="s">
        <v>37</v>
      </c>
      <c r="D64" s="119"/>
      <c r="E64" s="121"/>
      <c r="F64" s="163"/>
      <c r="G64" s="121"/>
      <c r="H64" s="24"/>
      <c r="I64" s="183">
        <f>IF(OR(OR(ISBLANK(IF(OR(OR(ISBLANK(IF(OR(OR(ISBLANK(I58),I58=""),OR(ISBLANK(I59),I59="")),"",(I58/I59))),IF(OR(OR(ISBLANK(I58),I58=""),OR(ISBLANK(I59),I59="")),"",(I58/I59))=""),OR(ISBLANK(1),1="")),"",(IF(OR(OR(ISBLANK(I58),I58=""),OR(ISBLANK(I59),I59="")),"",(I58/I59))-1))),IF(OR(OR(ISBLANK(IF(OR(OR(ISBLANK(I58),I58=""),OR(ISBLANK(I59),I59="")),"",(I58/I59))),IF(OR(OR(ISBLANK(I58),I58=""),OR(ISBLANK(I59),I59="")),"",(I58/I59))=""),OR(ISBLANK(1),1="")),"",(IF(OR(OR(ISBLANK(I58),I58=""),OR(ISBLANK(I59),I59="")),"",(I58/I59))-1))=""),OR(ISBLANK(100),100="")),"",(IF(OR(OR(ISBLANK(IF(OR(OR(ISBLANK(I58),I58=""),OR(ISBLANK(I59),I59="")),"",(I58/I59))),IF(OR(OR(ISBLANK(I58),I58=""),OR(ISBLANK(I59),I59="")),"",(I58/I59))=""),OR(ISBLANK(1),1="")),"",(IF(OR(OR(ISBLANK(I58),I58=""),OR(ISBLANK(I59),I59="")),"",(I58/I59))-1))*100))</f>
      </c>
      <c r="J64" s="24"/>
      <c r="K64" s="124"/>
      <c r="L64" s="163" t="s">
        <v>41</v>
      </c>
      <c r="M64" s="163"/>
      <c r="N64" s="124"/>
      <c r="O64" s="125"/>
      <c r="P64" s="166">
        <f>IF(TRUE,"PassBecauseNoConstraints","ERROR")</f>
      </c>
      <c r="Q64" s="125"/>
      <c r="R64" s="126"/>
      <c r="S64" s="167">
        <f>IF(TRUE,"","ERROR")</f>
      </c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7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60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9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6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21">
      <c r="A73" s="21"/>
      <c r="B73" s="119"/>
      <c r="C73" s="158" t="s">
        <v>36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7.5" customHeight="1">
      <c r="A74" s="21"/>
      <c r="B74" s="119"/>
      <c r="C74" s="157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84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45" customHeight="1">
      <c r="A76" s="21"/>
      <c r="B76" s="119"/>
      <c r="C76" s="185" t="s">
        <v>35</v>
      </c>
      <c r="D76" s="186"/>
      <c r="E76" s="186"/>
      <c r="F76" s="187"/>
      <c r="G76" s="186"/>
      <c r="H76" s="186"/>
      <c r="I76" s="188"/>
      <c r="J76" s="186"/>
      <c r="K76" s="186"/>
      <c r="L76" s="189"/>
      <c r="M76" s="187"/>
      <c r="N76" s="186"/>
      <c r="O76" s="186"/>
      <c r="P76" s="189"/>
      <c r="Q76" s="186"/>
      <c r="R76" s="186"/>
      <c r="S76" s="188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9" t="s">
        <v>34</v>
      </c>
      <c r="D78" s="150"/>
      <c r="E78" s="150"/>
      <c r="F78" s="151"/>
      <c r="G78" s="150"/>
      <c r="H78" s="150"/>
      <c r="I78" s="152"/>
      <c r="J78" s="150"/>
      <c r="K78" s="150"/>
      <c r="L78" s="153"/>
      <c r="M78" s="151"/>
      <c r="N78" s="150"/>
      <c r="O78" s="150"/>
      <c r="P78" s="153"/>
      <c r="Q78" s="150"/>
      <c r="R78" s="150"/>
      <c r="S78" s="152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43" t="s">
        <v>46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60" customHeight="1">
      <c r="A80" s="21"/>
      <c r="B80" s="119"/>
      <c r="C80" s="143" t="s">
        <v>33</v>
      </c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84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59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0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61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>
      <c r="A85" s="21"/>
      <c r="B85" s="119"/>
      <c r="C85" s="162" t="s">
        <v>32</v>
      </c>
      <c r="D85" s="119"/>
      <c r="E85" s="121"/>
      <c r="F85" s="163" t="s">
        <v>44</v>
      </c>
      <c r="G85" s="121"/>
      <c r="H85" s="24"/>
      <c r="I85" s="207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151="","PassBecauseBlankAllowed",IF(AND(I151="no",ISBLANK(I85)),"Pass",IF(NOT(IF(I151="no",ISBLANK(I85),TRUE)),"Fail",IF(ISBLANK(I85),"PassBecauseBlankAllowed",IF(NOT(I85&gt;=0),"Fail",IF(NOT(I85&lt;=(1.5*I38)),"Fail","Pass")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allowed",IF(I151="","",IF(AND(I151="no",ISBLANK(I85)),"",IF(NOT(IF(I151="no",ISBLANK(I85),TRUE)),"leave blank",IF(ISBLANK(I85),"",IF(NOT(I85&gt;=0),"must be &gt;= 0",IF(NOT(I85&lt;=(1.5*I38)),"&gt; 1.5 * last month sales",""))))))))))</f>
      </c>
      <c r="T85" s="126"/>
      <c r="U85" s="51"/>
      <c r="V85" s="127"/>
      <c r="W85" s="206"/>
      <c r="X85" s="127"/>
      <c r="Y85" s="21"/>
    </row>
    <row r="86" spans="1:25" ht="15" thickBot="1">
      <c r="A86" s="21"/>
      <c r="B86" s="119"/>
      <c r="C86" s="162" t="s">
        <v>31</v>
      </c>
      <c r="D86" s="119"/>
      <c r="E86" s="121"/>
      <c r="F86" s="163" t="s">
        <v>44</v>
      </c>
      <c r="G86" s="121"/>
      <c r="H86" s="24"/>
      <c r="I86" s="208"/>
      <c r="J86" s="24"/>
      <c r="K86" s="124"/>
      <c r="L86" s="23"/>
      <c r="M86" s="163"/>
      <c r="N86" s="124"/>
      <c r="O86" s="125"/>
      <c r="P86" s="166">
        <f>IF(NOT(NOT(IF(ISERROR(I86),ERROR.TYPE(#REF!)=ERROR.TYPE(I86),FALSE))),"Fail",IF(ISBLANK(I86),"PassBecauseBlankAllowed",IF(NOT(ISNUMBER(I86)),"Fail",IF(NOT(LEN(I86)-FIND(".",I86&amp;".")&lt;=2),"Fail",IF(I151="","PassBecauseBlankAllowed",IF(AND(I151="no",ISBLANK(I86)),"Pass",IF(NOT(IF(I151="no",ISBLANK(I86),TRUE)),"Fail",IF(ISBLANK(I86),"PassBecauseBlankAllowed",IF(NOT(I86&gt;=0),"Fail","Pass")))))))))</f>
      </c>
      <c r="Q86" s="125"/>
      <c r="R86" s="126"/>
      <c r="S86" s="167">
        <f>IF(NOT(NOT(IF(ISERROR(I86),ERROR.TYPE(#REF!)=ERROR.TYPE(I86),FALSE))),"UNDO NOW (use button or Ctrl+Z)! CANNOT DRAG-AND-DROP CELLS",IF(ISBLANK(I86),"",IF(NOT(ISNUMBER(I86)),"enter a number",IF(NOT(LEN(I86)-FIND(".",I86&amp;".")&lt;=2),"only 2 decimal place(s) allowed",IF(I151="","",IF(AND(I151="no",ISBLANK(I86)),"",IF(NOT(IF(I151="no",ISBLANK(I86),TRUE)),"leave blank",IF(ISBLANK(I86),"",IF(NOT(I86&gt;=0),"must be &gt;= 0","")))))))))</f>
      </c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1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76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30" thickBot="1">
      <c r="A89" s="21"/>
      <c r="B89" s="119"/>
      <c r="C89" s="177" t="s">
        <v>15</v>
      </c>
      <c r="D89" s="119"/>
      <c r="E89" s="121"/>
      <c r="F89" s="163"/>
      <c r="G89" s="121"/>
      <c r="H89" s="24"/>
      <c r="I89" s="194">
        <f>IF(OR(OR(ISBLANK(31),31=""),OR(ISBLANK(IF(OR(OR(ISBLANK(I86),I86=""),OR(ISBLANK(I85),I85="")),"",(I86/I85))),IF(OR(OR(ISBLANK(I86),I86=""),OR(ISBLANK(I85),I85="")),"",(I86/I85))="")),"",(31*IF(OR(OR(ISBLANK(I86),I86=""),OR(ISBLANK(I85),I85="")),"",(I86/I85))))</f>
      </c>
      <c r="J89" s="24"/>
      <c r="K89" s="124"/>
      <c r="L89" s="163" t="s">
        <v>30</v>
      </c>
      <c r="M89" s="163"/>
      <c r="N89" s="124"/>
      <c r="O89" s="125"/>
      <c r="P89" s="166">
        <f>IF(TRUE,"PassBecauseNoConstraints","ERROR")</f>
      </c>
      <c r="Q89" s="125"/>
      <c r="R89" s="126"/>
      <c r="S89" s="167">
        <f>IF(TRUE,"","ERROR")</f>
      </c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7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60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9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6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21">
      <c r="A98" s="21"/>
      <c r="B98" s="119"/>
      <c r="C98" s="158" t="s">
        <v>29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7.5" customHeight="1">
      <c r="A99" s="21"/>
      <c r="B99" s="119"/>
      <c r="C99" s="157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84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28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43" t="s">
        <v>26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customHeight="1">
      <c r="A103" s="21"/>
      <c r="B103" s="119"/>
      <c r="C103" s="184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59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61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62" t="s">
        <v>25</v>
      </c>
      <c r="D107" s="119"/>
      <c r="E107" s="121"/>
      <c r="F107" s="163"/>
      <c r="G107" s="121"/>
      <c r="H107" s="24"/>
      <c r="I107" s="209"/>
      <c r="J107" s="24"/>
      <c r="K107" s="124"/>
      <c r="L107" s="163" t="s">
        <v>24</v>
      </c>
      <c r="M107" s="163"/>
      <c r="N107" s="124"/>
      <c r="O107" s="125"/>
      <c r="P107" s="166">
        <f>IF(NOT(NOT(IF(ISERROR(I107),ERROR.TYPE(#REF!)=ERROR.TYPE(I107),FALSE))),"Fail",IF(NOT(IF(ISBLANK(I107),TRUE,ISNUMBER(I107))),"Fail",IF(NOT(IF(ISBLANK(I107),TRUE,LEN(I107)-FIND(".",I107&amp;".")&lt;=1)),"Fail",IF(I151="","PassBecauseBlankAllowed",IF(AND(I151="no",ISBLANK(I107)),"Pass",IF(NOT(IF(I151="no",ISBLANK(I107),TRUE)),"Fail",IF(NOT(IF(I151="yes",NOT(ISBLANK(I107)),TRUE)),"Fail",IF(NOT(I107&gt;=0),"Fail","Pass"))))))))</f>
      </c>
      <c r="Q107" s="125"/>
      <c r="R107" s="126"/>
      <c r="S107" s="167">
        <f>IF(NOT(NOT(IF(ISERROR(I107),ERROR.TYPE(#REF!)=ERROR.TYPE(I107),FALSE))),"UNDO NOW (use button or Ctrl+Z)! CANNOT DRAG-AND-DROP CELLS",IF(NOT(IF(ISBLANK(I107),TRUE,ISNUMBER(I107))),"enter a number",IF(NOT(IF(ISBLANK(I107),TRUE,LEN(I107)-FIND(".",I107&amp;".")&lt;=1)),"only 1 decimal place(s) allowed",IF(I151="","",IF(AND(I151="no",ISBLANK(I107)),"",IF(NOT(IF(I151="no",ISBLANK(I107),TRUE)),"leave blank",IF(NOT(IF(I151="yes",NOT(ISBLANK(I107)),TRUE)),"input required",IF(NOT(I107&gt;=0),"must be &gt;= 0",""))))))))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1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 thickBot="1">
      <c r="A111" s="21"/>
      <c r="B111" s="119"/>
      <c r="C111" s="176"/>
      <c r="D111" s="119"/>
      <c r="E111" s="121"/>
      <c r="F111" s="122"/>
      <c r="G111" s="121"/>
      <c r="H111" s="24"/>
      <c r="I111" s="174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thickBot="1">
      <c r="A112" s="21"/>
      <c r="B112" s="119"/>
      <c r="C112" s="177" t="s">
        <v>22</v>
      </c>
      <c r="D112" s="119"/>
      <c r="E112" s="121"/>
      <c r="F112" s="163" t="s">
        <v>44</v>
      </c>
      <c r="G112" s="121"/>
      <c r="H112" s="24"/>
      <c r="I112" s="194">
        <f>IF(OR(OR(ISBLANK(I38),I38=""),OR(ISBLANK(I107),I107="")),"",(I38/I107))</f>
      </c>
      <c r="J112" s="24"/>
      <c r="K112" s="124"/>
      <c r="L112" s="23"/>
      <c r="M112" s="163"/>
      <c r="N112" s="124"/>
      <c r="O112" s="125"/>
      <c r="P112" s="166">
        <f>IF(TRUE,"PassBecauseNoConstraints","ERROR")</f>
      </c>
      <c r="Q112" s="125"/>
      <c r="R112" s="126"/>
      <c r="S112" s="167">
        <f>IF(TRUE,"","ERROR")</f>
      </c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7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60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9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6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21">
      <c r="A121" s="21"/>
      <c r="B121" s="119"/>
      <c r="C121" s="158" t="s">
        <v>21</v>
      </c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7.5" customHeight="1">
      <c r="A122" s="21"/>
      <c r="B122" s="119"/>
      <c r="C122" s="157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9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 thickBot="1">
      <c r="A125" s="21"/>
      <c r="B125" s="119"/>
      <c r="C125" s="161"/>
      <c r="D125" s="119"/>
      <c r="E125" s="121"/>
      <c r="F125" s="122"/>
      <c r="G125" s="121"/>
      <c r="H125" s="24"/>
      <c r="I125" s="174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>
      <c r="A126" s="21"/>
      <c r="B126" s="119"/>
      <c r="C126" s="162" t="s">
        <v>19</v>
      </c>
      <c r="D126" s="119"/>
      <c r="E126" s="121"/>
      <c r="F126" s="163" t="s">
        <v>44</v>
      </c>
      <c r="G126" s="121"/>
      <c r="H126" s="24"/>
      <c r="I126" s="207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151="","PassBecauseBlankAllowed",IF(AND(I151="no",ISBLANK(I126)),"Pass",IF(NOT(IF(I151="no",ISBLANK(I126),TRUE)),"Fail",IF(NOT(IF(I151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allowed",IF(I151="","",IF(AND(I151="no",ISBLANK(I126)),"",IF(NOT(IF(I151="no",ISBLANK(I126),TRUE)),"leave blank",IF(NOT(IF(I151="yes",NOT(ISBLANK(I126)),TRUE)),"input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62" t="s">
        <v>18</v>
      </c>
      <c r="D127" s="119"/>
      <c r="E127" s="121"/>
      <c r="F127" s="163" t="s">
        <v>44</v>
      </c>
      <c r="G127" s="121"/>
      <c r="H127" s="24"/>
      <c r="I127" s="208"/>
      <c r="J127" s="24"/>
      <c r="K127" s="124"/>
      <c r="L127" s="23"/>
      <c r="M127" s="163"/>
      <c r="N127" s="124"/>
      <c r="O127" s="125"/>
      <c r="P127" s="166">
        <f>IF(NOT(NOT(IF(ISERROR(I127),ERROR.TYPE(#REF!)=ERROR.TYPE(I127),FALSE))),"Fail",IF(NOT(IF(ISBLANK(I127),TRUE,ISNUMBER(I127))),"Fail",IF(NOT(IF(ISBLANK(I127),TRUE,LEN(I127)-FIND(".",I127&amp;".")&lt;=2)),"Fail",IF(I151="","PassBecauseBlankAllowed",IF(AND(I151="no",ISBLANK(I127)),"Pass",IF(NOT(IF(I151="no",ISBLANK(I127),TRUE)),"Fail",IF(NOT(IF(I151="yes",NOT(ISBLANK(I127)),TRUE)),"Fail",IF(NOT(I127&gt;=0),"Fail","Pass"))))))))</f>
      </c>
      <c r="Q127" s="125"/>
      <c r="R127" s="126"/>
      <c r="S127" s="167">
        <f>IF(NOT(NOT(IF(ISERROR(I127),ERROR.TYPE(#REF!)=ERROR.TYPE(I127),FALSE))),"UNDO NOW (use button or Ctrl+Z)! CANNOT DRAG-AND-DROP CELLS",IF(NOT(IF(ISBLANK(I127),TRUE,ISNUMBER(I127))),"enter a number",IF(NOT(IF(ISBLANK(I127),TRUE,LEN(I127)-FIND(".",I127&amp;".")&lt;=2)),"only 2 decimal place(s) allowed",IF(I151="","",IF(AND(I151="no",ISBLANK(I127)),"",IF(NOT(IF(I151="no",ISBLANK(I127),TRUE)),"leave blank",IF(NOT(IF(I151="yes",NOT(ISBLANK(I127)),TRUE)),"input required",IF(NOT(I127&gt;=0),"must be &gt;= 0",""))))))))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1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 thickBot="1">
      <c r="A131" s="21"/>
      <c r="B131" s="119"/>
      <c r="C131" s="176"/>
      <c r="D131" s="119"/>
      <c r="E131" s="121"/>
      <c r="F131" s="122"/>
      <c r="G131" s="121"/>
      <c r="H131" s="24"/>
      <c r="I131" s="174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thickBot="1">
      <c r="A132" s="21"/>
      <c r="B132" s="119"/>
      <c r="C132" s="177" t="s">
        <v>37</v>
      </c>
      <c r="D132" s="119"/>
      <c r="E132" s="121"/>
      <c r="F132" s="163"/>
      <c r="G132" s="121"/>
      <c r="H132" s="24"/>
      <c r="I132" s="183">
        <f>IF(OR(OR(ISBLANK(IF(OR(OR(ISBLANK(IF(OR(OR(ISBLANK(I126),I126=""),OR(ISBLANK(I127),I127="")),"",(I126/I127))),IF(OR(OR(ISBLANK(I126),I126=""),OR(ISBLANK(I127),I127="")),"",(I126/I127))=""),OR(ISBLANK(1),1="")),"",(IF(OR(OR(ISBLANK(I126),I126=""),OR(ISBLANK(I127),I127="")),"",(I126/I127))-1))),IF(OR(OR(ISBLANK(IF(OR(OR(ISBLANK(I126),I126=""),OR(ISBLANK(I127),I127="")),"",(I126/I127))),IF(OR(OR(ISBLANK(I126),I126=""),OR(ISBLANK(I127),I127="")),"",(I126/I127))=""),OR(ISBLANK(1),1="")),"",(IF(OR(OR(ISBLANK(I126),I126=""),OR(ISBLANK(I127),I127="")),"",(I126/I127))-1))=""),OR(ISBLANK(100),100="")),"",(IF(OR(OR(ISBLANK(IF(OR(OR(ISBLANK(I126),I126=""),OR(ISBLANK(I127),I127="")),"",(I126/I127))),IF(OR(OR(ISBLANK(I126),I126=""),OR(ISBLANK(I127),I127="")),"",(I126/I127))=""),OR(ISBLANK(1),1="")),"",(IF(OR(OR(ISBLANK(I126),I126=""),OR(ISBLANK(I127),I127="")),"",(I126/I127))-1))*100))</f>
      </c>
      <c r="J132" s="24"/>
      <c r="K132" s="124"/>
      <c r="L132" s="163" t="s">
        <v>41</v>
      </c>
      <c r="M132" s="163"/>
      <c r="N132" s="124"/>
      <c r="O132" s="125"/>
      <c r="P132" s="166">
        <f>IF(TRUE,"PassBecauseNoConstraints","ERROR")</f>
      </c>
      <c r="Q132" s="125"/>
      <c r="R132" s="126"/>
      <c r="S132" s="167">
        <f>IF(TRUE,"","ERROR")</f>
      </c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7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60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9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6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21">
      <c r="A141" s="21"/>
      <c r="B141" s="119"/>
      <c r="C141" s="158" t="s">
        <v>17</v>
      </c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7.5" customHeight="1">
      <c r="A142" s="21"/>
      <c r="B142" s="119"/>
      <c r="C142" s="157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9" t="s">
        <v>16</v>
      </c>
      <c r="D144" s="150"/>
      <c r="E144" s="150"/>
      <c r="F144" s="151"/>
      <c r="G144" s="150"/>
      <c r="H144" s="150"/>
      <c r="I144" s="152"/>
      <c r="J144" s="150"/>
      <c r="K144" s="150"/>
      <c r="L144" s="153"/>
      <c r="M144" s="151"/>
      <c r="N144" s="150"/>
      <c r="O144" s="150"/>
      <c r="P144" s="153"/>
      <c r="Q144" s="150"/>
      <c r="R144" s="150"/>
      <c r="S144" s="152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14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44" t="s">
        <v>13</v>
      </c>
      <c r="D146" s="145"/>
      <c r="E146" s="145"/>
      <c r="F146" s="146"/>
      <c r="G146" s="145"/>
      <c r="H146" s="145"/>
      <c r="I146" s="147"/>
      <c r="J146" s="145"/>
      <c r="K146" s="145"/>
      <c r="L146" s="148"/>
      <c r="M146" s="146"/>
      <c r="N146" s="145"/>
      <c r="O146" s="145"/>
      <c r="P146" s="148"/>
      <c r="Q146" s="145"/>
      <c r="R146" s="145"/>
      <c r="S146" s="147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9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6"/>
      <c r="D150" s="119"/>
      <c r="E150" s="121"/>
      <c r="F150" s="122"/>
      <c r="G150" s="121"/>
      <c r="H150" s="24"/>
      <c r="I150" s="174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15" hidden="1" thickBot="1">
      <c r="A151" s="21"/>
      <c r="B151" s="119"/>
      <c r="C151" s="177" t="s">
        <v>12</v>
      </c>
      <c r="D151" s="119"/>
      <c r="E151" s="121"/>
      <c r="F151" s="163"/>
      <c r="G151" s="121"/>
      <c r="H151" s="24"/>
      <c r="I151" s="205">
        <f>IF(OR(NOT(I38=""),NOT(I39=""),NOT(I58=""),NOT(I59=""),NOT(I85=""),NOT(I86=""),NOT(I107=""),NOT(I126=""),NOT(I127="")),"yes","")</f>
      </c>
      <c r="J151" s="24"/>
      <c r="K151" s="124"/>
      <c r="L151" s="12">
        <f>HYPERLINK("#I151",CHAR(128))</f>
      </c>
      <c r="M151" s="122"/>
      <c r="N151" s="124"/>
      <c r="O151" s="125"/>
      <c r="P151" s="166">
        <f>IF(TRUE,"PassBecauseNoConstraints","ERROR")</f>
      </c>
      <c r="Q151" s="125"/>
      <c r="R151" s="126"/>
      <c r="S151" s="167">
        <f>IF(TRUE,"","ERROR")</f>
      </c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76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9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customHeight="1">
      <c r="A155" s="21"/>
      <c r="B155" s="119"/>
      <c r="C155" s="156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15" hidden="1">
      <c r="A156" s="21"/>
      <c r="B156" s="119"/>
      <c r="C156" s="155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37.5" customHeight="1">
      <c r="A157" s="21" t="s">
        <v>10</v>
      </c>
      <c r="B157" s="21" t="s">
        <v>10</v>
      </c>
      <c r="C157" s="21" t="s">
        <v>10</v>
      </c>
      <c r="D157" s="21" t="s">
        <v>10</v>
      </c>
      <c r="E157" s="21" t="s">
        <v>10</v>
      </c>
      <c r="F157" s="21" t="s">
        <v>10</v>
      </c>
      <c r="G157" s="21" t="s">
        <v>10</v>
      </c>
      <c r="H157" s="21" t="s">
        <v>10</v>
      </c>
      <c r="I157" s="21" t="s">
        <v>10</v>
      </c>
      <c r="J157" s="21" t="s">
        <v>10</v>
      </c>
      <c r="K157" s="21" t="s">
        <v>10</v>
      </c>
      <c r="L157" s="21" t="s">
        <v>10</v>
      </c>
      <c r="M157" s="21" t="s">
        <v>10</v>
      </c>
      <c r="N157" s="21" t="s">
        <v>10</v>
      </c>
      <c r="O157" s="21" t="s">
        <v>10</v>
      </c>
      <c r="P157" s="21" t="s">
        <v>10</v>
      </c>
      <c r="Q157" s="21" t="s">
        <v>10</v>
      </c>
      <c r="R157" s="21" t="s">
        <v>10</v>
      </c>
      <c r="S157" s="21" t="s">
        <v>10</v>
      </c>
      <c r="T157" s="21" t="s">
        <v>10</v>
      </c>
      <c r="U157" s="21" t="s">
        <v>10</v>
      </c>
      <c r="V157" s="21" t="s">
        <v>10</v>
      </c>
      <c r="W157" s="21" t="s">
        <v>10</v>
      </c>
      <c r="X157" s="21" t="s">
        <v>10</v>
      </c>
      <c r="Y157" s="21" t="s">
        <v>10</v>
      </c>
    </row>
  </sheetData>
  <sheetProtection password="9B44" sheet="1" objects="1" scenarios="1"/>
  <mergeCells count="35">
    <mergeCell ref="A1:Y1"/>
    <mergeCell ref="A157:Y157"/>
    <mergeCell ref="C3:S3"/>
    <mergeCell ref="C7:S7"/>
    <mergeCell ref="C8:S8"/>
    <mergeCell ref="C9:S9"/>
    <mergeCell ref="C10:S10"/>
    <mergeCell ref="C24:S24"/>
    <mergeCell ref="C25:S25"/>
    <mergeCell ref="C26:S26"/>
    <mergeCell ref="C27:S27"/>
    <mergeCell ref="L38:M38"/>
    <mergeCell ref="L39:M39"/>
    <mergeCell ref="L44:M44"/>
    <mergeCell ref="L58:M58"/>
    <mergeCell ref="L59:M59"/>
    <mergeCell ref="L64:M64"/>
    <mergeCell ref="C76:S76"/>
    <mergeCell ref="C77:S77"/>
    <mergeCell ref="C78:S78"/>
    <mergeCell ref="C79:S79"/>
    <mergeCell ref="C80:S80"/>
    <mergeCell ref="L85:M85"/>
    <mergeCell ref="L86:M86"/>
    <mergeCell ref="L89:M89"/>
    <mergeCell ref="C101:S101"/>
    <mergeCell ref="C102:S102"/>
    <mergeCell ref="L107:M107"/>
    <mergeCell ref="L112:M112"/>
    <mergeCell ref="L126:M126"/>
    <mergeCell ref="L127:M127"/>
    <mergeCell ref="L132:M132"/>
    <mergeCell ref="C144:S144"/>
    <mergeCell ref="C145:S145"/>
    <mergeCell ref="C146:S146"/>
  </mergeCells>
  <conditionalFormatting sqref="A1:Y1">
    <cfRule type="cellIs" priority="1" dxfId="0" operator="notEqual" stopIfTrue="1">
      <formula>""</formula>
    </cfRule>
  </conditionalFormatting>
  <conditionalFormatting sqref="P3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4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8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9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4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5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6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9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7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2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6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7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2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1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44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6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6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12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decimal" operator="notEqual" allowBlank="1" showErrorMessage="1" errorTitle="Oops!" error="Please enter a number." sqref="I132">
      <formula1>-999999999999</formula1>
    </dataValidation>
    <dataValidation type="list" allowBlank="1" showErrorMessage="1" errorTitle="Oops!" error="Please select a value from the drop-down." sqref="I151">
      <formula1>'Southeast-Lists'!$A$1:$A$3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>survey/hardi-sales-monthly/2026-05-v008</Template>
  <Manager/>
  <Company>CoMetrics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Sales Metrics Survey: May 2026</dc:title>
  <dc:subject>Copyright (c) 2026 CoMetrics. All rights reserved.</dc:subject>
  <dc:creator>CoMetrics</dc:creator>
  <cp:keywords>https://www.cometrics.com/</cp:keywords>
  <dc:description>This file is for authorized users only.  All data is private and confidential to the submitter and is only viewable by the submitter's authorized parties.</dc:description>
  <cp:lastModifiedBy/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m:company">
    <vt:lpwstr>CoMetrics</vt:lpwstr>
  </property>
  <property fmtid="{D5CDD505-2E9C-101B-9397-08002B2CF9AE}" pid="3" name="cm:author">
    <vt:lpwstr>CoMetrics</vt:lpwstr>
  </property>
  <property fmtid="{D5CDD505-2E9C-101B-9397-08002B2CF9AE}" pid="4" name="cm:website">
    <vt:lpwstr>https://www.cometrics.com/</vt:lpwstr>
  </property>
  <property fmtid="{D5CDD505-2E9C-101B-9397-08002B2CF9AE}" pid="5" name="cm:terms-of-use">
    <vt:lpwstr>This file is for authorized users only.  All data is private and confidential to the submitter and is only viewable by the submitter's authorized parties.</vt:lpwstr>
  </property>
  <property fmtid="{D5CDD505-2E9C-101B-9397-08002B2CF9AE}" pid="6" name="cm:version">
    <vt:lpwstr>survey/hardi-sales-monthly/2026-05-v008</vt:lpwstr>
  </property>
  <property fmtid="{D5CDD505-2E9C-101B-9397-08002B2CF9AE}" pid="7" name="cm:copyright">
    <vt:lpwstr>Copyright (c) 2026 CoMetrics. All rights reserved.</vt:lpwstr>
  </property>
  <property fmtid="{D5CDD505-2E9C-101B-9397-08002B2CF9AE}" pid="8" name="cm:title">
    <vt:lpwstr>Monthly Sales Metrics Survey: May 2026</vt:lpwstr>
  </property>
</Properties>
</file>